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grammazione.2023-2027\MODIFICHE.SSL\modifica.PdA.30.01.2026\richieste.integrazioni.regione\lettera.approvazione.richieste.modifica\doc.pubblicato.su.sito\"/>
    </mc:Choice>
  </mc:AlternateContent>
  <xr:revisionPtr revIDLastSave="0" documentId="13_ncr:1_{5DAF18D8-9351-4C22-BC61-9652837C7D6D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Manuale Compilazione" sheetId="10" r:id="rId1"/>
    <sheet name="Definizioni" sheetId="17" r:id="rId2"/>
    <sheet name="A) Piano Finanziario" sheetId="1" r:id="rId3"/>
    <sheet name="Riepilogo Risorse GAL" sheetId="8" r:id="rId4"/>
    <sheet name="B) Indicatori Output" sheetId="9" r:id="rId5"/>
    <sheet name="C) Indicatori R" sheetId="7" r:id="rId6"/>
    <sheet name="Riepilogo R per SSL" sheetId="12" r:id="rId7"/>
    <sheet name="D) Indicatori per Strategia" sheetId="16" r:id="rId8"/>
    <sheet name="Contatti ReteLeader" sheetId="11" r:id="rId9"/>
    <sheet name="Elenco dati" sheetId="5" r:id="rId10"/>
    <sheet name="RIEPILOGO R PER SSL (2)" sheetId="15" state="hidden" r:id="rId11"/>
  </sheets>
  <definedNames>
    <definedName name="_xlnm._FilterDatabase" localSheetId="9" hidden="1">'Elenco dati'!#REF!</definedName>
    <definedName name="a" localSheetId="3">#REF!</definedName>
    <definedName name="a">'A) Piano Finanziario'!$B$1</definedName>
    <definedName name="audio_comments_5" localSheetId="3">#REF!</definedName>
    <definedName name="audio_comments_5">#REF!</definedName>
    <definedName name="Comuni" localSheetId="3">#REF!</definedName>
    <definedName name="Comuni">#REF!</definedName>
    <definedName name="coordinator_address">#REF!</definedName>
    <definedName name="coordinator_email">#REF!</definedName>
    <definedName name="coordinator_name">#REF!</definedName>
    <definedName name="coordinator_phone">#REF!</definedName>
    <definedName name="cty">#REF!</definedName>
    <definedName name="LAU_list_2022_DSU_sortie" localSheetId="3">#REF!</definedName>
    <definedName name="LAU_list_2022_DSU_sortie">#REF!</definedName>
    <definedName name="macro_categories">#REF!</definedName>
    <definedName name="main_CCI">#REF!</definedName>
    <definedName name="New_city_list_2020__incl._GC_" localSheetId="3">#REF!</definedName>
    <definedName name="New_city_list_2020__incl._GC_">#REF!</definedName>
    <definedName name="project_status">#REF!</definedName>
    <definedName name="short_sum_en10" localSheetId="3">#REF!</definedName>
    <definedName name="short_sum_en10">#REF!</definedName>
    <definedName name="short_sum_en11" localSheetId="3">#REF!</definedName>
    <definedName name="short_sum_en11">#REF!</definedName>
    <definedName name="short_sum_en12" localSheetId="3">#REF!</definedName>
    <definedName name="short_sum_en12">#REF!</definedName>
    <definedName name="short_sum_en13" localSheetId="3">#REF!</definedName>
    <definedName name="short_sum_en13">#REF!</definedName>
    <definedName name="short_sum_en14" localSheetId="3">#REF!</definedName>
    <definedName name="short_sum_en14">#REF!</definedName>
    <definedName name="short_sum_en15" localSheetId="3">#REF!</definedName>
    <definedName name="short_sum_en15">#REF!</definedName>
    <definedName name="short_sum_en16" localSheetId="3">#REF!</definedName>
    <definedName name="short_sum_en16">#REF!</definedName>
    <definedName name="short_sum_en17" localSheetId="3">#REF!</definedName>
    <definedName name="short_sum_en17">#REF!</definedName>
    <definedName name="short_sum_en18" localSheetId="3">#REF!</definedName>
    <definedName name="short_sum_en18">#REF!</definedName>
    <definedName name="short_sum_en19" localSheetId="3">#REF!</definedName>
    <definedName name="short_sum_en19">#REF!</definedName>
    <definedName name="short_sum_en2" localSheetId="3">#REF!</definedName>
    <definedName name="short_sum_en2">#REF!</definedName>
    <definedName name="short_sum_en20" localSheetId="3">#REF!</definedName>
    <definedName name="short_sum_en20">#REF!</definedName>
    <definedName name="short_sum_en3" localSheetId="3">#REF!</definedName>
    <definedName name="short_sum_en3">#REF!</definedName>
    <definedName name="short_sum_en4" localSheetId="3">#REF!</definedName>
    <definedName name="short_sum_en4">#REF!</definedName>
    <definedName name="short_sum_en5" localSheetId="3">#REF!</definedName>
    <definedName name="short_sum_en5">#REF!</definedName>
    <definedName name="short_sum_en6" localSheetId="3">#REF!</definedName>
    <definedName name="short_sum_en6">#REF!</definedName>
    <definedName name="short_sum_en7" localSheetId="3">#REF!</definedName>
    <definedName name="short_sum_en7">#REF!</definedName>
    <definedName name="short_sum_en8" localSheetId="3">#REF!</definedName>
    <definedName name="short_sum_en8">#REF!</definedName>
    <definedName name="short_sum_en9" localSheetId="3">#REF!</definedName>
    <definedName name="short_sum_en9">#REF!</definedName>
    <definedName name="short_sum10" localSheetId="3">#REF!</definedName>
    <definedName name="short_sum10">#REF!</definedName>
    <definedName name="short_sum11" localSheetId="3">#REF!</definedName>
    <definedName name="short_sum11">#REF!</definedName>
    <definedName name="short_sum12" localSheetId="3">#REF!</definedName>
    <definedName name="short_sum12">#REF!</definedName>
    <definedName name="short_sum13" localSheetId="3">#REF!</definedName>
    <definedName name="short_sum13">#REF!</definedName>
    <definedName name="short_sum14" localSheetId="3">#REF!</definedName>
    <definedName name="short_sum14">#REF!</definedName>
    <definedName name="short_sum15" localSheetId="3">#REF!</definedName>
    <definedName name="short_sum15">#REF!</definedName>
    <definedName name="short_sum16" localSheetId="3">#REF!</definedName>
    <definedName name="short_sum16">#REF!</definedName>
    <definedName name="short_sum17" localSheetId="3">#REF!</definedName>
    <definedName name="short_sum17">#REF!</definedName>
    <definedName name="short_sum18" localSheetId="3">#REF!</definedName>
    <definedName name="short_sum18">#REF!</definedName>
    <definedName name="short_sum19" localSheetId="3">#REF!</definedName>
    <definedName name="short_sum19">#REF!</definedName>
    <definedName name="short_sum2" localSheetId="3">#REF!</definedName>
    <definedName name="short_sum2">#REF!</definedName>
    <definedName name="short_sum20" localSheetId="3">#REF!</definedName>
    <definedName name="short_sum20">#REF!</definedName>
    <definedName name="short_sum3" localSheetId="3">#REF!</definedName>
    <definedName name="short_sum3">#REF!</definedName>
    <definedName name="short_sum4" localSheetId="3">#REF!</definedName>
    <definedName name="short_sum4">#REF!</definedName>
    <definedName name="short_sum5" localSheetId="3">#REF!</definedName>
    <definedName name="short_sum5">#REF!</definedName>
    <definedName name="short_sum6" localSheetId="3">#REF!</definedName>
    <definedName name="short_sum6">#REF!</definedName>
    <definedName name="short_sum7" localSheetId="3">#REF!</definedName>
    <definedName name="short_sum7">#REF!</definedName>
    <definedName name="short_sum8" localSheetId="3">#REF!</definedName>
    <definedName name="short_sum8">#REF!</definedName>
    <definedName name="short_sum9" localSheetId="3">#REF!</definedName>
    <definedName name="short_sum9">#REF!</definedName>
    <definedName name="type_of_partn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  <c r="BF12" i="7"/>
  <c r="BF11" i="7"/>
  <c r="BF10" i="7"/>
  <c r="BF9" i="7"/>
  <c r="BF8" i="7"/>
  <c r="BF7" i="7"/>
  <c r="BF6" i="7"/>
  <c r="BF5" i="7"/>
  <c r="BF4" i="7"/>
  <c r="AT12" i="7"/>
  <c r="AT11" i="7"/>
  <c r="AT10" i="7"/>
  <c r="AT9" i="7"/>
  <c r="AT8" i="7"/>
  <c r="AT7" i="7"/>
  <c r="AT6" i="7"/>
  <c r="AT5" i="7"/>
  <c r="AT4" i="7"/>
  <c r="AH12" i="7"/>
  <c r="AH11" i="7"/>
  <c r="AH10" i="7"/>
  <c r="AH9" i="7"/>
  <c r="AH8" i="7"/>
  <c r="AH7" i="7"/>
  <c r="AH6" i="7"/>
  <c r="AH5" i="7"/>
  <c r="AH4" i="7"/>
  <c r="V12" i="7"/>
  <c r="V11" i="7"/>
  <c r="V10" i="7"/>
  <c r="V9" i="7"/>
  <c r="V8" i="7"/>
  <c r="V7" i="7"/>
  <c r="V6" i="7"/>
  <c r="V5" i="7"/>
  <c r="V4" i="7"/>
  <c r="J5" i="7"/>
  <c r="J6" i="7"/>
  <c r="J7" i="7"/>
  <c r="J8" i="7"/>
  <c r="J9" i="7"/>
  <c r="J10" i="7"/>
  <c r="J11" i="7"/>
  <c r="J12" i="7"/>
  <c r="J4" i="7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K3" i="16"/>
  <c r="J3" i="16"/>
  <c r="I3" i="16"/>
  <c r="H3" i="16"/>
  <c r="G3" i="16"/>
  <c r="F3" i="16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AM4" i="15"/>
  <c r="AN4" i="15"/>
  <c r="AO4" i="15"/>
  <c r="AP4" i="15"/>
  <c r="AQ4" i="15"/>
  <c r="AM5" i="15"/>
  <c r="AN5" i="15"/>
  <c r="AO5" i="15"/>
  <c r="AP5" i="15"/>
  <c r="AQ5" i="15"/>
  <c r="AM6" i="15"/>
  <c r="AN6" i="15"/>
  <c r="AO6" i="15"/>
  <c r="AP6" i="15"/>
  <c r="AQ6" i="15"/>
  <c r="AM7" i="15"/>
  <c r="AN7" i="15"/>
  <c r="AO7" i="15"/>
  <c r="AP7" i="15"/>
  <c r="AQ7" i="15"/>
  <c r="AM8" i="15"/>
  <c r="AN8" i="15"/>
  <c r="AO8" i="15"/>
  <c r="AP8" i="15"/>
  <c r="AQ8" i="15"/>
  <c r="AM9" i="15"/>
  <c r="AN9" i="15"/>
  <c r="AO9" i="15"/>
  <c r="AP9" i="15"/>
  <c r="AQ9" i="15"/>
  <c r="AM10" i="15"/>
  <c r="AN10" i="15"/>
  <c r="AO10" i="15"/>
  <c r="AP10" i="15"/>
  <c r="AQ10" i="15"/>
  <c r="AM11" i="15"/>
  <c r="AN11" i="15"/>
  <c r="AO11" i="15"/>
  <c r="AP11" i="15"/>
  <c r="AQ11" i="15"/>
  <c r="AM12" i="15"/>
  <c r="AN12" i="15"/>
  <c r="AO12" i="15"/>
  <c r="AP12" i="15"/>
  <c r="AQ12" i="15"/>
  <c r="AM13" i="15"/>
  <c r="AN13" i="15"/>
  <c r="AO13" i="15"/>
  <c r="AP13" i="15"/>
  <c r="AQ13" i="15"/>
  <c r="AM14" i="15"/>
  <c r="AN14" i="15"/>
  <c r="AO14" i="15"/>
  <c r="AP14" i="15"/>
  <c r="AQ14" i="15"/>
  <c r="AM15" i="15"/>
  <c r="AN15" i="15"/>
  <c r="AO15" i="15"/>
  <c r="AP15" i="15"/>
  <c r="AQ15" i="15"/>
  <c r="AM16" i="15"/>
  <c r="AN16" i="15"/>
  <c r="AO16" i="15"/>
  <c r="AP16" i="15"/>
  <c r="AQ16" i="15"/>
  <c r="AM17" i="15"/>
  <c r="AN17" i="15"/>
  <c r="AO17" i="15"/>
  <c r="AP17" i="15"/>
  <c r="AQ17" i="15"/>
  <c r="AM18" i="15"/>
  <c r="AN18" i="15"/>
  <c r="AO18" i="15"/>
  <c r="AP18" i="15"/>
  <c r="AQ18" i="15"/>
  <c r="AM19" i="15"/>
  <c r="AN19" i="15"/>
  <c r="AO19" i="15"/>
  <c r="AP19" i="15"/>
  <c r="AQ19" i="15"/>
  <c r="AM20" i="15"/>
  <c r="AN20" i="15"/>
  <c r="AO20" i="15"/>
  <c r="AP20" i="15"/>
  <c r="AQ20" i="15"/>
  <c r="AM21" i="15"/>
  <c r="AN21" i="15"/>
  <c r="AO21" i="15"/>
  <c r="AP21" i="15"/>
  <c r="AQ21" i="15"/>
  <c r="AM22" i="15"/>
  <c r="AN22" i="15"/>
  <c r="AO22" i="15"/>
  <c r="AP22" i="15"/>
  <c r="AQ22" i="15"/>
  <c r="AL22" i="15"/>
  <c r="AL21" i="15"/>
  <c r="AL20" i="15"/>
  <c r="AL19" i="15"/>
  <c r="AL18" i="15"/>
  <c r="AL17" i="15"/>
  <c r="AL16" i="15"/>
  <c r="AL15" i="15"/>
  <c r="AL14" i="15"/>
  <c r="AL13" i="15"/>
  <c r="AL12" i="15"/>
  <c r="AL11" i="15"/>
  <c r="AL10" i="15"/>
  <c r="AL9" i="15"/>
  <c r="AL8" i="15"/>
  <c r="AL7" i="15"/>
  <c r="AL6" i="15"/>
  <c r="AL5" i="15"/>
  <c r="AL4" i="15"/>
  <c r="AE4" i="15"/>
  <c r="AF4" i="15"/>
  <c r="AG4" i="15"/>
  <c r="AH4" i="15"/>
  <c r="AI4" i="15"/>
  <c r="AE5" i="15"/>
  <c r="AF5" i="15"/>
  <c r="AG5" i="15"/>
  <c r="AH5" i="15"/>
  <c r="AI5" i="15"/>
  <c r="AE6" i="15"/>
  <c r="AF6" i="15"/>
  <c r="AG6" i="15"/>
  <c r="AH6" i="15"/>
  <c r="AI6" i="15"/>
  <c r="AE7" i="15"/>
  <c r="AF7" i="15"/>
  <c r="AG7" i="15"/>
  <c r="AH7" i="15"/>
  <c r="AI7" i="15"/>
  <c r="AE8" i="15"/>
  <c r="AF8" i="15"/>
  <c r="AG8" i="15"/>
  <c r="AH8" i="15"/>
  <c r="AI8" i="15"/>
  <c r="AE9" i="15"/>
  <c r="AF9" i="15"/>
  <c r="AG9" i="15"/>
  <c r="AH9" i="15"/>
  <c r="AI9" i="15"/>
  <c r="AE10" i="15"/>
  <c r="AF10" i="15"/>
  <c r="AG10" i="15"/>
  <c r="AH10" i="15"/>
  <c r="AI10" i="15"/>
  <c r="AE11" i="15"/>
  <c r="AF11" i="15"/>
  <c r="AG11" i="15"/>
  <c r="AH11" i="15"/>
  <c r="AI11" i="15"/>
  <c r="AE12" i="15"/>
  <c r="AF12" i="15"/>
  <c r="AG12" i="15"/>
  <c r="AH12" i="15"/>
  <c r="AI12" i="15"/>
  <c r="AE13" i="15"/>
  <c r="AF13" i="15"/>
  <c r="AG13" i="15"/>
  <c r="AH13" i="15"/>
  <c r="AI13" i="15"/>
  <c r="AE14" i="15"/>
  <c r="AF14" i="15"/>
  <c r="AG14" i="15"/>
  <c r="AH14" i="15"/>
  <c r="AI14" i="15"/>
  <c r="AE15" i="15"/>
  <c r="AF15" i="15"/>
  <c r="AG15" i="15"/>
  <c r="AH15" i="15"/>
  <c r="AI15" i="15"/>
  <c r="AE16" i="15"/>
  <c r="AF16" i="15"/>
  <c r="AG16" i="15"/>
  <c r="AH16" i="15"/>
  <c r="AI16" i="15"/>
  <c r="AE17" i="15"/>
  <c r="AF17" i="15"/>
  <c r="AG17" i="15"/>
  <c r="AH17" i="15"/>
  <c r="AI17" i="15"/>
  <c r="AE18" i="15"/>
  <c r="AF18" i="15"/>
  <c r="AG18" i="15"/>
  <c r="AH18" i="15"/>
  <c r="AI18" i="15"/>
  <c r="AE19" i="15"/>
  <c r="AF19" i="15"/>
  <c r="AG19" i="15"/>
  <c r="AH19" i="15"/>
  <c r="AI19" i="15"/>
  <c r="AE20" i="15"/>
  <c r="AF20" i="15"/>
  <c r="AG20" i="15"/>
  <c r="AH20" i="15"/>
  <c r="AI20" i="15"/>
  <c r="AE21" i="15"/>
  <c r="AF21" i="15"/>
  <c r="AG21" i="15"/>
  <c r="AH21" i="15"/>
  <c r="AI21" i="15"/>
  <c r="AE22" i="15"/>
  <c r="AF22" i="15"/>
  <c r="AG22" i="15"/>
  <c r="AH22" i="15"/>
  <c r="AI22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W4" i="15"/>
  <c r="X4" i="15"/>
  <c r="Y4" i="15"/>
  <c r="Z4" i="15"/>
  <c r="AA4" i="15"/>
  <c r="W5" i="15"/>
  <c r="X5" i="15"/>
  <c r="Y5" i="15"/>
  <c r="Z5" i="15"/>
  <c r="AA5" i="15"/>
  <c r="W6" i="15"/>
  <c r="X6" i="15"/>
  <c r="Y6" i="15"/>
  <c r="Z6" i="15"/>
  <c r="AA6" i="15"/>
  <c r="W7" i="15"/>
  <c r="X7" i="15"/>
  <c r="Y7" i="15"/>
  <c r="Z7" i="15"/>
  <c r="AA7" i="15"/>
  <c r="W8" i="15"/>
  <c r="X8" i="15"/>
  <c r="Y8" i="15"/>
  <c r="Z8" i="15"/>
  <c r="AA8" i="15"/>
  <c r="W9" i="15"/>
  <c r="X9" i="15"/>
  <c r="Y9" i="15"/>
  <c r="Z9" i="15"/>
  <c r="AA9" i="15"/>
  <c r="W10" i="15"/>
  <c r="X10" i="15"/>
  <c r="Y10" i="15"/>
  <c r="Z10" i="15"/>
  <c r="AA10" i="15"/>
  <c r="W11" i="15"/>
  <c r="X11" i="15"/>
  <c r="Y11" i="15"/>
  <c r="Z11" i="15"/>
  <c r="AA11" i="15"/>
  <c r="W12" i="15"/>
  <c r="X12" i="15"/>
  <c r="Y12" i="15"/>
  <c r="Z12" i="15"/>
  <c r="AA12" i="15"/>
  <c r="W13" i="15"/>
  <c r="X13" i="15"/>
  <c r="Y13" i="15"/>
  <c r="Z13" i="15"/>
  <c r="AA13" i="15"/>
  <c r="W14" i="15"/>
  <c r="X14" i="15"/>
  <c r="Y14" i="15"/>
  <c r="Z14" i="15"/>
  <c r="AA14" i="15"/>
  <c r="W15" i="15"/>
  <c r="X15" i="15"/>
  <c r="Y15" i="15"/>
  <c r="Z15" i="15"/>
  <c r="AA15" i="15"/>
  <c r="W16" i="15"/>
  <c r="X16" i="15"/>
  <c r="Y16" i="15"/>
  <c r="Z16" i="15"/>
  <c r="AA16" i="15"/>
  <c r="W17" i="15"/>
  <c r="X17" i="15"/>
  <c r="Y17" i="15"/>
  <c r="Z17" i="15"/>
  <c r="AA17" i="15"/>
  <c r="W18" i="15"/>
  <c r="X18" i="15"/>
  <c r="Y18" i="15"/>
  <c r="Z18" i="15"/>
  <c r="AA18" i="15"/>
  <c r="W19" i="15"/>
  <c r="X19" i="15"/>
  <c r="Y19" i="15"/>
  <c r="Z19" i="15"/>
  <c r="AA19" i="15"/>
  <c r="W20" i="15"/>
  <c r="X20" i="15"/>
  <c r="Y20" i="15"/>
  <c r="Z20" i="15"/>
  <c r="AA20" i="15"/>
  <c r="W21" i="15"/>
  <c r="X21" i="15"/>
  <c r="Y21" i="15"/>
  <c r="Z21" i="15"/>
  <c r="AA21" i="15"/>
  <c r="W22" i="15"/>
  <c r="X22" i="15"/>
  <c r="Y22" i="15"/>
  <c r="Z22" i="15"/>
  <c r="AA22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V9" i="15"/>
  <c r="V8" i="15"/>
  <c r="V7" i="15"/>
  <c r="V6" i="15"/>
  <c r="V5" i="15"/>
  <c r="V4" i="15"/>
  <c r="O4" i="15"/>
  <c r="P4" i="15"/>
  <c r="Q4" i="15"/>
  <c r="R4" i="15"/>
  <c r="S4" i="15"/>
  <c r="O5" i="15"/>
  <c r="P5" i="15"/>
  <c r="Q5" i="15"/>
  <c r="R5" i="15"/>
  <c r="S5" i="15"/>
  <c r="O6" i="15"/>
  <c r="P6" i="15"/>
  <c r="Q6" i="15"/>
  <c r="R6" i="15"/>
  <c r="S6" i="15"/>
  <c r="O7" i="15"/>
  <c r="P7" i="15"/>
  <c r="Q7" i="15"/>
  <c r="R7" i="15"/>
  <c r="S7" i="15"/>
  <c r="O8" i="15"/>
  <c r="P8" i="15"/>
  <c r="Q8" i="15"/>
  <c r="R8" i="15"/>
  <c r="S8" i="15"/>
  <c r="O9" i="15"/>
  <c r="P9" i="15"/>
  <c r="Q9" i="15"/>
  <c r="R9" i="15"/>
  <c r="S9" i="15"/>
  <c r="O10" i="15"/>
  <c r="P10" i="15"/>
  <c r="Q10" i="15"/>
  <c r="R10" i="15"/>
  <c r="S10" i="15"/>
  <c r="O11" i="15"/>
  <c r="P11" i="15"/>
  <c r="Q11" i="15"/>
  <c r="R11" i="15"/>
  <c r="S11" i="15"/>
  <c r="O12" i="15"/>
  <c r="P12" i="15"/>
  <c r="Q12" i="15"/>
  <c r="R12" i="15"/>
  <c r="S12" i="15"/>
  <c r="O13" i="15"/>
  <c r="P13" i="15"/>
  <c r="Q13" i="15"/>
  <c r="R13" i="15"/>
  <c r="S13" i="15"/>
  <c r="O14" i="15"/>
  <c r="P14" i="15"/>
  <c r="Q14" i="15"/>
  <c r="R14" i="15"/>
  <c r="S14" i="15"/>
  <c r="O15" i="15"/>
  <c r="P15" i="15"/>
  <c r="Q15" i="15"/>
  <c r="R15" i="15"/>
  <c r="S15" i="15"/>
  <c r="O16" i="15"/>
  <c r="P16" i="15"/>
  <c r="Q16" i="15"/>
  <c r="R16" i="15"/>
  <c r="S16" i="15"/>
  <c r="O17" i="15"/>
  <c r="P17" i="15"/>
  <c r="Q17" i="15"/>
  <c r="R17" i="15"/>
  <c r="S17" i="15"/>
  <c r="O18" i="15"/>
  <c r="P18" i="15"/>
  <c r="Q18" i="15"/>
  <c r="R18" i="15"/>
  <c r="S18" i="15"/>
  <c r="O19" i="15"/>
  <c r="P19" i="15"/>
  <c r="Q19" i="15"/>
  <c r="R19" i="15"/>
  <c r="S19" i="15"/>
  <c r="O20" i="15"/>
  <c r="P20" i="15"/>
  <c r="Q20" i="15"/>
  <c r="R20" i="15"/>
  <c r="S20" i="15"/>
  <c r="O21" i="15"/>
  <c r="P21" i="15"/>
  <c r="Q21" i="15"/>
  <c r="R21" i="15"/>
  <c r="S21" i="15"/>
  <c r="O22" i="15"/>
  <c r="P22" i="15"/>
  <c r="Q22" i="15"/>
  <c r="R22" i="15"/>
  <c r="S22" i="15"/>
  <c r="N22" i="15"/>
  <c r="N21" i="15"/>
  <c r="N20" i="15"/>
  <c r="N19" i="15"/>
  <c r="N18" i="15"/>
  <c r="N17" i="15"/>
  <c r="N16" i="15"/>
  <c r="N15" i="15"/>
  <c r="N14" i="15"/>
  <c r="N13" i="15"/>
  <c r="N12" i="15"/>
  <c r="N11" i="15"/>
  <c r="N10" i="15"/>
  <c r="N9" i="15"/>
  <c r="N8" i="15"/>
  <c r="N7" i="15"/>
  <c r="N6" i="15"/>
  <c r="N5" i="15"/>
  <c r="N4" i="15"/>
  <c r="E5" i="7"/>
  <c r="F5" i="7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F4" i="7"/>
  <c r="E4" i="7"/>
  <c r="BE12" i="7"/>
  <c r="BD12" i="7"/>
  <c r="BE11" i="7"/>
  <c r="BD11" i="7"/>
  <c r="BE10" i="7"/>
  <c r="BD10" i="7"/>
  <c r="BE9" i="7"/>
  <c r="BD9" i="7"/>
  <c r="BE8" i="7"/>
  <c r="BD8" i="7"/>
  <c r="BE7" i="7"/>
  <c r="BD7" i="7"/>
  <c r="BE6" i="7"/>
  <c r="BD6" i="7"/>
  <c r="BE5" i="7"/>
  <c r="BD5" i="7"/>
  <c r="BE4" i="7"/>
  <c r="BD4" i="7"/>
  <c r="AS12" i="7"/>
  <c r="AR12" i="7"/>
  <c r="AS11" i="7"/>
  <c r="AR11" i="7"/>
  <c r="AS10" i="7"/>
  <c r="AR10" i="7"/>
  <c r="AS9" i="7"/>
  <c r="AR9" i="7"/>
  <c r="AS8" i="7"/>
  <c r="AR8" i="7"/>
  <c r="AS7" i="7"/>
  <c r="AR7" i="7"/>
  <c r="AS6" i="7"/>
  <c r="AR6" i="7"/>
  <c r="AS5" i="7"/>
  <c r="AR5" i="7"/>
  <c r="AS4" i="7"/>
  <c r="AR4" i="7"/>
  <c r="AG12" i="7"/>
  <c r="AF12" i="7"/>
  <c r="AG11" i="7"/>
  <c r="AF11" i="7"/>
  <c r="AG10" i="7"/>
  <c r="AF10" i="7"/>
  <c r="AG9" i="7"/>
  <c r="AF9" i="7"/>
  <c r="AG8" i="7"/>
  <c r="AF8" i="7"/>
  <c r="AG7" i="7"/>
  <c r="AF7" i="7"/>
  <c r="AG6" i="7"/>
  <c r="AF6" i="7"/>
  <c r="AG5" i="7"/>
  <c r="AF5" i="7"/>
  <c r="AG4" i="7"/>
  <c r="AF4" i="7"/>
  <c r="T4" i="7"/>
  <c r="U4" i="7"/>
  <c r="U12" i="7"/>
  <c r="T12" i="7"/>
  <c r="U11" i="7"/>
  <c r="T11" i="7"/>
  <c r="U10" i="7"/>
  <c r="T10" i="7"/>
  <c r="U9" i="7"/>
  <c r="T9" i="7"/>
  <c r="U8" i="7"/>
  <c r="T8" i="7"/>
  <c r="U7" i="7"/>
  <c r="T7" i="7"/>
  <c r="U6" i="7"/>
  <c r="T6" i="7"/>
  <c r="U5" i="7"/>
  <c r="T5" i="7"/>
  <c r="E6" i="9"/>
  <c r="F6" i="9"/>
  <c r="G6" i="9"/>
  <c r="E7" i="9"/>
  <c r="F7" i="9"/>
  <c r="H7" i="9" s="1"/>
  <c r="G7" i="9"/>
  <c r="E8" i="9"/>
  <c r="F8" i="9"/>
  <c r="G8" i="9"/>
  <c r="E9" i="9"/>
  <c r="F9" i="9"/>
  <c r="H9" i="9" s="1"/>
  <c r="G9" i="9"/>
  <c r="E10" i="9"/>
  <c r="F10" i="9"/>
  <c r="H10" i="9" s="1"/>
  <c r="G10" i="9"/>
  <c r="E11" i="9"/>
  <c r="F11" i="9"/>
  <c r="H11" i="9" s="1"/>
  <c r="G11" i="9"/>
  <c r="E12" i="9"/>
  <c r="F12" i="9"/>
  <c r="I12" i="9" s="1"/>
  <c r="G12" i="9"/>
  <c r="E13" i="9"/>
  <c r="F13" i="9"/>
  <c r="H13" i="9" s="1"/>
  <c r="G13" i="9"/>
  <c r="E14" i="9"/>
  <c r="F14" i="9"/>
  <c r="G14" i="9"/>
  <c r="E15" i="9"/>
  <c r="F15" i="9"/>
  <c r="G15" i="9"/>
  <c r="G5" i="9"/>
  <c r="F5" i="9"/>
  <c r="E5" i="9"/>
  <c r="I6" i="8"/>
  <c r="I13" i="9" l="1"/>
  <c r="H12" i="9"/>
  <c r="I11" i="9"/>
  <c r="I10" i="9"/>
  <c r="I9" i="9"/>
  <c r="I7" i="9"/>
  <c r="L3" i="16"/>
  <c r="H6" i="9"/>
  <c r="I6" i="9"/>
  <c r="I5" i="9"/>
  <c r="H5" i="9"/>
  <c r="K2" i="12"/>
  <c r="J2" i="12"/>
  <c r="I2" i="12"/>
  <c r="H2" i="12"/>
  <c r="G2" i="12"/>
  <c r="F2" i="12"/>
  <c r="H4" i="7"/>
  <c r="H6" i="1"/>
  <c r="H7" i="1"/>
  <c r="H8" i="1"/>
  <c r="H9" i="1"/>
  <c r="H10" i="1"/>
  <c r="G8" i="1"/>
  <c r="G9" i="1"/>
  <c r="G10" i="1"/>
  <c r="G1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H4" i="1"/>
  <c r="H5" i="1"/>
  <c r="H11" i="1"/>
  <c r="G11" i="1" s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A12" i="7"/>
  <c r="A11" i="7"/>
  <c r="A10" i="7"/>
  <c r="A9" i="7"/>
  <c r="A8" i="7"/>
  <c r="A7" i="7"/>
  <c r="A6" i="7"/>
  <c r="A5" i="7"/>
  <c r="A4" i="7"/>
  <c r="A15" i="9"/>
  <c r="A14" i="9"/>
  <c r="A13" i="9"/>
  <c r="A12" i="9"/>
  <c r="A11" i="9"/>
  <c r="A10" i="9"/>
  <c r="A9" i="9"/>
  <c r="A8" i="9"/>
  <c r="A7" i="9"/>
  <c r="A6" i="9"/>
  <c r="A5" i="9"/>
  <c r="R50" i="5"/>
  <c r="Q50" i="5"/>
  <c r="R49" i="5"/>
  <c r="I15" i="9" s="1"/>
  <c r="Q49" i="5"/>
  <c r="H15" i="9" s="1"/>
  <c r="R48" i="5"/>
  <c r="I14" i="9" s="1"/>
  <c r="Q48" i="5"/>
  <c r="H14" i="9" s="1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L4" i="8"/>
  <c r="Z39" i="1"/>
  <c r="C39" i="1"/>
  <c r="B39" i="1"/>
  <c r="Z38" i="1"/>
  <c r="C38" i="1"/>
  <c r="B38" i="1"/>
  <c r="Z37" i="1"/>
  <c r="C37" i="1"/>
  <c r="B37" i="1"/>
  <c r="Z36" i="1"/>
  <c r="C36" i="1"/>
  <c r="B36" i="1"/>
  <c r="Z35" i="1"/>
  <c r="C35" i="1"/>
  <c r="B35" i="1"/>
  <c r="Z34" i="1"/>
  <c r="C34" i="1"/>
  <c r="B34" i="1"/>
  <c r="Z33" i="1"/>
  <c r="C33" i="1"/>
  <c r="B33" i="1"/>
  <c r="Z32" i="1"/>
  <c r="C32" i="1"/>
  <c r="B32" i="1"/>
  <c r="Z31" i="1"/>
  <c r="C31" i="1"/>
  <c r="B31" i="1"/>
  <c r="Z30" i="1"/>
  <c r="C30" i="1"/>
  <c r="B30" i="1"/>
  <c r="Z29" i="1"/>
  <c r="C29" i="1"/>
  <c r="B29" i="1"/>
  <c r="Z28" i="1"/>
  <c r="C28" i="1"/>
  <c r="B28" i="1"/>
  <c r="Z27" i="1"/>
  <c r="C27" i="1"/>
  <c r="B27" i="1"/>
  <c r="Z26" i="1"/>
  <c r="C26" i="1"/>
  <c r="B26" i="1"/>
  <c r="Z25" i="1"/>
  <c r="C25" i="1"/>
  <c r="B25" i="1"/>
  <c r="Z24" i="1"/>
  <c r="C24" i="1"/>
  <c r="B24" i="1"/>
  <c r="Z23" i="1"/>
  <c r="C23" i="1"/>
  <c r="B23" i="1"/>
  <c r="Z22" i="1"/>
  <c r="C22" i="1"/>
  <c r="B22" i="1"/>
  <c r="Z21" i="1"/>
  <c r="C21" i="1"/>
  <c r="B21" i="1"/>
  <c r="Z20" i="1"/>
  <c r="C20" i="1"/>
  <c r="B20" i="1"/>
  <c r="Z19" i="1"/>
  <c r="C19" i="1"/>
  <c r="B19" i="1"/>
  <c r="Z18" i="1"/>
  <c r="C18" i="1"/>
  <c r="B18" i="1"/>
  <c r="Z17" i="1"/>
  <c r="C17" i="1"/>
  <c r="B17" i="1"/>
  <c r="Z16" i="1"/>
  <c r="C16" i="1"/>
  <c r="B16" i="1"/>
  <c r="Z15" i="1"/>
  <c r="C15" i="1"/>
  <c r="B15" i="1"/>
  <c r="AR22" i="15" l="1"/>
  <c r="AR21" i="15"/>
  <c r="AR20" i="15"/>
  <c r="AR19" i="15"/>
  <c r="AR18" i="15"/>
  <c r="AR17" i="15"/>
  <c r="AR16" i="15"/>
  <c r="AR15" i="15"/>
  <c r="AR14" i="15"/>
  <c r="AR13" i="15"/>
  <c r="AR12" i="15"/>
  <c r="AR11" i="15"/>
  <c r="AR10" i="15"/>
  <c r="AR9" i="15"/>
  <c r="AR8" i="15"/>
  <c r="AR7" i="15"/>
  <c r="AR6" i="15"/>
  <c r="AR5" i="15"/>
  <c r="AR4" i="15"/>
  <c r="AJ22" i="15"/>
  <c r="AJ21" i="15"/>
  <c r="AJ20" i="15"/>
  <c r="AJ19" i="15"/>
  <c r="AJ18" i="15"/>
  <c r="AJ17" i="15"/>
  <c r="AJ16" i="15"/>
  <c r="AJ15" i="15"/>
  <c r="AJ14" i="15"/>
  <c r="AJ13" i="15"/>
  <c r="AJ12" i="15"/>
  <c r="AJ11" i="15"/>
  <c r="AJ10" i="15"/>
  <c r="AJ9" i="15"/>
  <c r="AJ8" i="15"/>
  <c r="AJ7" i="15"/>
  <c r="AJ6" i="15"/>
  <c r="AJ5" i="15"/>
  <c r="AJ4" i="15"/>
  <c r="AB22" i="15"/>
  <c r="AB21" i="15"/>
  <c r="AB20" i="15"/>
  <c r="AB19" i="15"/>
  <c r="AB18" i="15"/>
  <c r="AB17" i="15"/>
  <c r="AB16" i="15"/>
  <c r="AB15" i="15"/>
  <c r="AB14" i="15"/>
  <c r="AB13" i="15"/>
  <c r="AB12" i="15"/>
  <c r="AB11" i="15"/>
  <c r="AB10" i="15"/>
  <c r="AB9" i="15"/>
  <c r="AB8" i="15"/>
  <c r="AB7" i="15"/>
  <c r="AB6" i="15"/>
  <c r="AB5" i="15"/>
  <c r="AB4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K22" i="15"/>
  <c r="J22" i="15"/>
  <c r="I22" i="15"/>
  <c r="H22" i="15"/>
  <c r="G22" i="15"/>
  <c r="F22" i="15"/>
  <c r="K21" i="15"/>
  <c r="J21" i="15"/>
  <c r="I21" i="15"/>
  <c r="H21" i="15"/>
  <c r="G21" i="15"/>
  <c r="F21" i="15"/>
  <c r="K20" i="15"/>
  <c r="J20" i="15"/>
  <c r="I20" i="15"/>
  <c r="H20" i="15"/>
  <c r="G20" i="15"/>
  <c r="F20" i="15"/>
  <c r="K19" i="15"/>
  <c r="J19" i="15"/>
  <c r="I19" i="15"/>
  <c r="H19" i="15"/>
  <c r="G19" i="15"/>
  <c r="F19" i="15"/>
  <c r="K18" i="15"/>
  <c r="J18" i="15"/>
  <c r="I18" i="15"/>
  <c r="H18" i="15"/>
  <c r="G18" i="15"/>
  <c r="F18" i="15"/>
  <c r="K17" i="15"/>
  <c r="J17" i="15"/>
  <c r="I17" i="15"/>
  <c r="H17" i="15"/>
  <c r="G17" i="15"/>
  <c r="F17" i="15"/>
  <c r="K16" i="15"/>
  <c r="J16" i="15"/>
  <c r="I16" i="15"/>
  <c r="H16" i="15"/>
  <c r="G16" i="15"/>
  <c r="F16" i="15"/>
  <c r="K15" i="15"/>
  <c r="J15" i="15"/>
  <c r="I15" i="15"/>
  <c r="H15" i="15"/>
  <c r="G15" i="15"/>
  <c r="F15" i="15"/>
  <c r="K14" i="15"/>
  <c r="J14" i="15"/>
  <c r="I14" i="15"/>
  <c r="H14" i="15"/>
  <c r="G14" i="15"/>
  <c r="F14" i="15"/>
  <c r="K13" i="15"/>
  <c r="J13" i="15"/>
  <c r="I13" i="15"/>
  <c r="H13" i="15"/>
  <c r="G13" i="15"/>
  <c r="F13" i="15"/>
  <c r="K12" i="15"/>
  <c r="J12" i="15"/>
  <c r="I12" i="15"/>
  <c r="H12" i="15"/>
  <c r="G12" i="15"/>
  <c r="F12" i="15"/>
  <c r="K11" i="15"/>
  <c r="J11" i="15"/>
  <c r="I11" i="15"/>
  <c r="H11" i="15"/>
  <c r="G11" i="15"/>
  <c r="F11" i="15"/>
  <c r="K10" i="15"/>
  <c r="J10" i="15"/>
  <c r="I10" i="15"/>
  <c r="H10" i="15"/>
  <c r="G10" i="15"/>
  <c r="F10" i="15"/>
  <c r="K9" i="15"/>
  <c r="J9" i="15"/>
  <c r="I9" i="15"/>
  <c r="H9" i="15"/>
  <c r="G9" i="15"/>
  <c r="F9" i="15"/>
  <c r="K8" i="15"/>
  <c r="J8" i="15"/>
  <c r="I8" i="15"/>
  <c r="H8" i="15"/>
  <c r="G8" i="15"/>
  <c r="F8" i="15"/>
  <c r="K7" i="15"/>
  <c r="J7" i="15"/>
  <c r="I7" i="15"/>
  <c r="H7" i="15"/>
  <c r="G7" i="15"/>
  <c r="F7" i="15"/>
  <c r="K6" i="15"/>
  <c r="J6" i="15"/>
  <c r="I6" i="15"/>
  <c r="H6" i="15"/>
  <c r="G6" i="15"/>
  <c r="F6" i="15"/>
  <c r="K5" i="15"/>
  <c r="J5" i="15"/>
  <c r="I5" i="15"/>
  <c r="H5" i="15"/>
  <c r="G5" i="15"/>
  <c r="F5" i="15"/>
  <c r="K4" i="15"/>
  <c r="J4" i="15"/>
  <c r="I4" i="15"/>
  <c r="H4" i="15"/>
  <c r="G4" i="15"/>
  <c r="F4" i="15"/>
  <c r="L2" i="12"/>
  <c r="N4" i="8"/>
  <c r="M4" i="8"/>
  <c r="A4" i="8"/>
  <c r="Z5" i="1"/>
  <c r="Z6" i="1"/>
  <c r="Z7" i="1"/>
  <c r="Z8" i="1"/>
  <c r="Z9" i="1"/>
  <c r="Z10" i="1"/>
  <c r="Z11" i="1"/>
  <c r="Z12" i="1"/>
  <c r="Z13" i="1"/>
  <c r="Z14" i="1"/>
  <c r="Z4" i="1"/>
  <c r="O4" i="8"/>
  <c r="G4" i="12" l="1"/>
  <c r="H4" i="12"/>
  <c r="I4" i="12"/>
  <c r="J4" i="12"/>
  <c r="K4" i="12"/>
  <c r="G5" i="12"/>
  <c r="H5" i="12"/>
  <c r="I5" i="12"/>
  <c r="J5" i="12"/>
  <c r="K5" i="12"/>
  <c r="G6" i="12"/>
  <c r="H6" i="12"/>
  <c r="I6" i="12"/>
  <c r="J6" i="12"/>
  <c r="K6" i="12"/>
  <c r="G7" i="12"/>
  <c r="H7" i="12"/>
  <c r="I7" i="12"/>
  <c r="J7" i="12"/>
  <c r="K7" i="12"/>
  <c r="G8" i="12"/>
  <c r="H8" i="12"/>
  <c r="I8" i="12"/>
  <c r="J8" i="12"/>
  <c r="K8" i="12"/>
  <c r="G9" i="12"/>
  <c r="H9" i="12"/>
  <c r="I9" i="12"/>
  <c r="J9" i="12"/>
  <c r="K9" i="12"/>
  <c r="G10" i="12"/>
  <c r="H10" i="12"/>
  <c r="I10" i="12"/>
  <c r="J10" i="12"/>
  <c r="K10" i="12"/>
  <c r="G11" i="12"/>
  <c r="H11" i="12"/>
  <c r="I11" i="12"/>
  <c r="J11" i="12"/>
  <c r="K11" i="12"/>
  <c r="G12" i="12"/>
  <c r="H12" i="12"/>
  <c r="I12" i="12"/>
  <c r="J12" i="12"/>
  <c r="K12" i="12"/>
  <c r="G13" i="12"/>
  <c r="H13" i="12"/>
  <c r="I13" i="12"/>
  <c r="J13" i="12"/>
  <c r="K13" i="12"/>
  <c r="G14" i="12"/>
  <c r="H14" i="12"/>
  <c r="I14" i="12"/>
  <c r="J14" i="12"/>
  <c r="K14" i="12"/>
  <c r="G15" i="12"/>
  <c r="H15" i="12"/>
  <c r="I15" i="12"/>
  <c r="J15" i="12"/>
  <c r="K15" i="12"/>
  <c r="G16" i="12"/>
  <c r="H16" i="12"/>
  <c r="I16" i="12"/>
  <c r="J16" i="12"/>
  <c r="K16" i="12"/>
  <c r="G17" i="12"/>
  <c r="H17" i="12"/>
  <c r="I17" i="12"/>
  <c r="J17" i="12"/>
  <c r="K17" i="12"/>
  <c r="G18" i="12"/>
  <c r="H18" i="12"/>
  <c r="I18" i="12"/>
  <c r="J18" i="12"/>
  <c r="K18" i="12"/>
  <c r="G19" i="12"/>
  <c r="H19" i="12"/>
  <c r="I19" i="12"/>
  <c r="J19" i="12"/>
  <c r="K19" i="12"/>
  <c r="G20" i="12"/>
  <c r="H20" i="12"/>
  <c r="I20" i="12"/>
  <c r="J20" i="12"/>
  <c r="K20" i="12"/>
  <c r="G21" i="12"/>
  <c r="H21" i="12"/>
  <c r="I21" i="12"/>
  <c r="J21" i="12"/>
  <c r="K21" i="12"/>
  <c r="G22" i="12"/>
  <c r="H22" i="12"/>
  <c r="I22" i="12"/>
  <c r="J22" i="12"/>
  <c r="K22" i="12"/>
  <c r="L5" i="15"/>
  <c r="F5" i="12"/>
  <c r="L6" i="15"/>
  <c r="F6" i="12"/>
  <c r="L7" i="15"/>
  <c r="F7" i="12"/>
  <c r="L8" i="15"/>
  <c r="F8" i="12"/>
  <c r="L9" i="15"/>
  <c r="F9" i="12"/>
  <c r="L10" i="15"/>
  <c r="F10" i="12"/>
  <c r="L11" i="15"/>
  <c r="F11" i="12"/>
  <c r="L12" i="15"/>
  <c r="F12" i="12"/>
  <c r="L13" i="15"/>
  <c r="F13" i="12"/>
  <c r="L14" i="15"/>
  <c r="F14" i="12"/>
  <c r="L15" i="15"/>
  <c r="F15" i="12"/>
  <c r="L16" i="15"/>
  <c r="F16" i="12"/>
  <c r="L17" i="15"/>
  <c r="F17" i="12"/>
  <c r="L18" i="15"/>
  <c r="F18" i="12"/>
  <c r="L19" i="15"/>
  <c r="F19" i="12"/>
  <c r="L20" i="15"/>
  <c r="F20" i="12"/>
  <c r="L21" i="15"/>
  <c r="F21" i="12"/>
  <c r="L22" i="15"/>
  <c r="F22" i="12"/>
  <c r="F4" i="12"/>
  <c r="L4" i="15"/>
  <c r="H4" i="8"/>
  <c r="F4" i="8"/>
  <c r="I4" i="8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L20" i="12" l="1"/>
  <c r="L16" i="12"/>
  <c r="L11" i="12"/>
  <c r="L19" i="12"/>
  <c r="L22" i="12"/>
  <c r="L14" i="12"/>
  <c r="L15" i="12"/>
  <c r="L18" i="12"/>
  <c r="L7" i="12"/>
  <c r="L21" i="12"/>
  <c r="L17" i="12"/>
  <c r="L13" i="12"/>
  <c r="L9" i="12"/>
  <c r="L8" i="12"/>
  <c r="L12" i="12"/>
  <c r="L4" i="12"/>
  <c r="L6" i="12"/>
  <c r="L10" i="12"/>
  <c r="L5" i="12"/>
  <c r="L23" i="16"/>
  <c r="L22" i="16"/>
  <c r="L21" i="16"/>
  <c r="L20" i="16"/>
  <c r="L19" i="16"/>
  <c r="L18" i="16"/>
  <c r="L17" i="16"/>
  <c r="L16" i="16"/>
  <c r="L15" i="16"/>
  <c r="L14" i="16"/>
  <c r="L13" i="16"/>
  <c r="L12" i="16"/>
  <c r="L11" i="16"/>
  <c r="L10" i="16"/>
  <c r="L9" i="16"/>
  <c r="L8" i="16"/>
  <c r="L7" i="16"/>
  <c r="L6" i="16"/>
  <c r="L5" i="16"/>
  <c r="J4" i="8"/>
  <c r="E4" i="8" s="1"/>
  <c r="G4" i="8" s="1"/>
  <c r="D12" i="9"/>
  <c r="D8" i="9"/>
  <c r="D5" i="7"/>
  <c r="D7" i="7"/>
  <c r="D9" i="7"/>
  <c r="D11" i="7"/>
  <c r="D13" i="9"/>
  <c r="D9" i="9"/>
  <c r="D5" i="9"/>
  <c r="D14" i="9"/>
  <c r="D10" i="9"/>
  <c r="D6" i="9"/>
  <c r="D6" i="7"/>
  <c r="D8" i="7"/>
  <c r="D10" i="7"/>
  <c r="D12" i="7"/>
  <c r="D15" i="9"/>
  <c r="D11" i="9"/>
  <c r="D7" i="9"/>
  <c r="D4" i="8"/>
  <c r="C15" i="9"/>
  <c r="C11" i="9"/>
  <c r="C7" i="9"/>
  <c r="C12" i="9"/>
  <c r="C8" i="9"/>
  <c r="C4" i="7"/>
  <c r="C13" i="9"/>
  <c r="C9" i="9"/>
  <c r="C5" i="9"/>
  <c r="C14" i="9"/>
  <c r="C10" i="9"/>
  <c r="C6" i="9"/>
  <c r="C4" i="8"/>
  <c r="C5" i="7"/>
  <c r="C6" i="7"/>
  <c r="C7" i="7"/>
  <c r="C8" i="7"/>
  <c r="C9" i="7"/>
  <c r="C10" i="7"/>
  <c r="C11" i="7"/>
  <c r="C12" i="7"/>
  <c r="B4" i="8"/>
  <c r="B4" i="7"/>
  <c r="B15" i="9"/>
  <c r="B14" i="9"/>
  <c r="B13" i="9"/>
  <c r="B12" i="9"/>
  <c r="B11" i="9"/>
  <c r="B10" i="9"/>
  <c r="B9" i="9"/>
  <c r="B8" i="9"/>
  <c r="B7" i="9"/>
  <c r="B6" i="9"/>
  <c r="B5" i="9"/>
  <c r="B5" i="7"/>
  <c r="B6" i="7"/>
  <c r="B7" i="7"/>
  <c r="B8" i="7"/>
  <c r="B9" i="7"/>
  <c r="B10" i="7"/>
  <c r="B11" i="7"/>
  <c r="B12" i="7"/>
  <c r="D4" i="7"/>
  <c r="K4" i="8" l="1"/>
</calcChain>
</file>

<file path=xl/sharedStrings.xml><?xml version="1.0" encoding="utf-8"?>
<sst xmlns="http://schemas.openxmlformats.org/spreadsheetml/2006/main" count="1571" uniqueCount="792">
  <si>
    <t>INTRODUZIONE</t>
  </si>
  <si>
    <t>Il presente Template è stato strutturato per rilevare le informazioni sui Piani Finanziari presenti nelle Strategie di Sviluppo Locale dei GAL e sugli indicatori di Output e di Risultato relativi all'intervento SRG06 che devono essere inseriti nel PSP per evidenziare il contributo di LEADER alla PAC in Italia. Il Template deve essere replicato per ogni GAL e ogni file deve essere rinominato nella seguente maniera: “Nome Regione_Nome GAL”.</t>
  </si>
  <si>
    <r>
      <t>I campi da compilare prevedono un inserimento manuale del dato. Dove specificato "Elenco" è previsto un menu a tendina-  I campi definiti "Automatico" si autocompilano.</t>
    </r>
    <r>
      <rPr>
        <b/>
        <sz val="12"/>
        <color theme="9" tint="-0.499984740745262"/>
        <rFont val="Calibri"/>
        <family val="2"/>
        <scheme val="minor"/>
      </rPr>
      <t xml:space="preserve"> </t>
    </r>
  </si>
  <si>
    <t xml:space="preserve">Elenco Dati/contatti ReteLeader </t>
  </si>
  <si>
    <t>Questi fogli riportano gli elenchi delle tipologie di dati richiesti e i contatti dei referenti ReteLeader di supporto alla compilazione del template</t>
  </si>
  <si>
    <t>Riepilogo Risorse GAL</t>
  </si>
  <si>
    <t>Questo foglio riporta in automatico il riepilogo delle risorse assegnate al GAL ed inserite nel Piano Finanziario</t>
  </si>
  <si>
    <t>Regione</t>
  </si>
  <si>
    <t>Referente scheda Regione</t>
  </si>
  <si>
    <t>e.mail</t>
  </si>
  <si>
    <t>Abruzzo</t>
  </si>
  <si>
    <t>Giorgia Matteucci</t>
  </si>
  <si>
    <t>giorgia.matteucci@crea.gov.it</t>
  </si>
  <si>
    <t>Basilicata</t>
  </si>
  <si>
    <t>Marta Striano</t>
  </si>
  <si>
    <t>marta.striano@crea.gov.it</t>
  </si>
  <si>
    <t>Bolzano</t>
  </si>
  <si>
    <t>Filippo Chiozzotto</t>
  </si>
  <si>
    <t>filippo.chiozzotto@crea.gov.it</t>
  </si>
  <si>
    <t>Calabria</t>
  </si>
  <si>
    <t>Emilia Reda</t>
  </si>
  <si>
    <t>emilia.reda@crea.gov.it</t>
  </si>
  <si>
    <t>Campania</t>
  </si>
  <si>
    <t>Smilka Guerra</t>
  </si>
  <si>
    <t>smilka.guerra@crea.gov.it</t>
  </si>
  <si>
    <t>Emilia Romagna</t>
  </si>
  <si>
    <t>Fabio Muscas</t>
  </si>
  <si>
    <t>fabio.muscas@crea.gov.it</t>
  </si>
  <si>
    <t>Friuli Venezia Giulia</t>
  </si>
  <si>
    <t>Annalisa Del Prete</t>
  </si>
  <si>
    <t>annalisa.delprete@crea.gov.it</t>
  </si>
  <si>
    <t>Lazio</t>
  </si>
  <si>
    <t>Liguria</t>
  </si>
  <si>
    <t>Lombardia</t>
  </si>
  <si>
    <t>Marche</t>
  </si>
  <si>
    <t>Molise</t>
  </si>
  <si>
    <t>Piemonte</t>
  </si>
  <si>
    <t>Puglia</t>
  </si>
  <si>
    <t>Giulia Diglio</t>
  </si>
  <si>
    <t>giulia.diglio@crea.gov.it</t>
  </si>
  <si>
    <t xml:space="preserve">Sardegna </t>
  </si>
  <si>
    <t>Sicilia</t>
  </si>
  <si>
    <t>Marinella Paci</t>
  </si>
  <si>
    <t>marinella.paci@crea.gov.it</t>
  </si>
  <si>
    <t>Toscana</t>
  </si>
  <si>
    <t>Trento</t>
  </si>
  <si>
    <t xml:space="preserve">Umbria </t>
  </si>
  <si>
    <t>Valle d'Aosta</t>
  </si>
  <si>
    <t>Veneto</t>
  </si>
  <si>
    <t xml:space="preserve"> </t>
  </si>
  <si>
    <t>previsione di spesa (se presente)</t>
  </si>
  <si>
    <t xml:space="preserve">Nome Gal </t>
  </si>
  <si>
    <t>ID GAL</t>
  </si>
  <si>
    <t>Codice Regione</t>
  </si>
  <si>
    <t>Sottointervento LEADER</t>
  </si>
  <si>
    <t>Tipo Azione</t>
  </si>
  <si>
    <t>Titolo intervento PSP</t>
  </si>
  <si>
    <t>Titolo e descrizione_azione_SPECIFICA</t>
  </si>
  <si>
    <t>Tipo Attuazione</t>
  </si>
  <si>
    <t>elenco Sottoazioni CSR/SSL presenti (separati da ;)</t>
  </si>
  <si>
    <t>AIUTI DI STATO AZIONE SPECIFICA (riferimento normativo)</t>
  </si>
  <si>
    <t>Risorse_pubbliche_totali (FEASR+SM)</t>
  </si>
  <si>
    <t>altre risorse pubbliche (Top up)</t>
  </si>
  <si>
    <t>altre risorse pubbliche (fondi EU)</t>
  </si>
  <si>
    <t>tipo altre risorse (FSE, FESR, FC, altri fondi)</t>
  </si>
  <si>
    <t>Importo minimo progetto (se previsto)</t>
  </si>
  <si>
    <t>Importo massimo progetto (se previsto)</t>
  </si>
  <si>
    <t>ELENCO</t>
  </si>
  <si>
    <t>automatico</t>
  </si>
  <si>
    <t>testo libero obbligatorio per le azioni specifiche e cooperazione Leader</t>
  </si>
  <si>
    <t>testo libero</t>
  </si>
  <si>
    <t>valuta €</t>
  </si>
  <si>
    <t>testo</t>
  </si>
  <si>
    <t>Sottointervento A - Attuazione SSL</t>
  </si>
  <si>
    <t>Sottointervento B- Gestione, animazione e comunicazione</t>
  </si>
  <si>
    <t>focus (importi già inseriti in TOT SSL)</t>
  </si>
  <si>
    <t>Ordinarie</t>
  </si>
  <si>
    <t>Specifiche</t>
  </si>
  <si>
    <t>Totale A</t>
  </si>
  <si>
    <t>Gestione</t>
  </si>
  <si>
    <t>Animazione</t>
  </si>
  <si>
    <t>Totale B</t>
  </si>
  <si>
    <t>TOT_ SSL_SRG 06</t>
  </si>
  <si>
    <t>altre risorse pubbliche (es SNAI)</t>
  </si>
  <si>
    <t>SRE04</t>
  </si>
  <si>
    <t>SRG07</t>
  </si>
  <si>
    <t>COOPERAZIONE LEADER</t>
  </si>
  <si>
    <t>Sottointervento</t>
  </si>
  <si>
    <t>Indicatore di OUTPUT</t>
  </si>
  <si>
    <t>descrizione Indicatore di Output</t>
  </si>
  <si>
    <t>TARGET</t>
  </si>
  <si>
    <t>note compilatore</t>
  </si>
  <si>
    <t>Indicatore di OUTPUT diverso</t>
  </si>
  <si>
    <t>descrizione Indicatore di Output diverso</t>
  </si>
  <si>
    <t>NOTE</t>
  </si>
  <si>
    <t>Valore</t>
  </si>
  <si>
    <t xml:space="preserve">testo libero </t>
  </si>
  <si>
    <t>Indicatore di Risultato</t>
  </si>
  <si>
    <t>Nome indicatore</t>
  </si>
  <si>
    <t>Descrizione indicatore</t>
  </si>
  <si>
    <t>GAL</t>
  </si>
  <si>
    <t>Annualità</t>
  </si>
  <si>
    <t>TOT</t>
  </si>
  <si>
    <t xml:space="preserve">Previsione di Spesa: </t>
  </si>
  <si>
    <t>Indicatori di Risultato</t>
  </si>
  <si>
    <t>Unità di misura</t>
  </si>
  <si>
    <t>R.37 </t>
  </si>
  <si>
    <t>Crescita e occupazione nelle zone rurali </t>
  </si>
  <si>
    <t>N. di persone</t>
  </si>
  <si>
    <t>R.39 </t>
  </si>
  <si>
    <t>Sviluppo dell'economia rurale </t>
  </si>
  <si>
    <t>N. di beneficiari</t>
  </si>
  <si>
    <t>R.40 </t>
  </si>
  <si>
    <t>Transizione intelligente dell’economia rurale </t>
  </si>
  <si>
    <t>N. di strategie</t>
  </si>
  <si>
    <t>R.41* </t>
  </si>
  <si>
    <t>Collegare l'Europa rurale </t>
  </si>
  <si>
    <t>R.42 </t>
  </si>
  <si>
    <t>Promuovere l'inclusione sociale </t>
  </si>
  <si>
    <t>R.1*</t>
  </si>
  <si>
    <t>Migliorare le prestazioni attraverso la conoscenza e l'innovazione </t>
  </si>
  <si>
    <t>R.10*</t>
  </si>
  <si>
    <t>Migliore organizzazione della filiera </t>
  </si>
  <si>
    <t>N. Aziende Agricole</t>
  </si>
  <si>
    <t>R.27</t>
  </si>
  <si>
    <t>Efficacia dell’attuazione in campo ambientale/climatico attraverso investimenti nelle zone rurali </t>
  </si>
  <si>
    <t>N. di operazioni</t>
  </si>
  <si>
    <t>R.15</t>
  </si>
  <si>
    <t>Energia rinnovabile dall'agricoltura, dalla silvicoltura e da altre fonti rinnovabili  </t>
  </si>
  <si>
    <t>MW</t>
  </si>
  <si>
    <t>R.2</t>
  </si>
  <si>
    <t>Collegare i sistemi di consulenza e conoscenza</t>
  </si>
  <si>
    <t>N. di persone (consulenti)</t>
  </si>
  <si>
    <t>R.3</t>
  </si>
  <si>
    <t>Digitalizzare l'agricoltura</t>
  </si>
  <si>
    <t>N. di aziende agricole</t>
  </si>
  <si>
    <t>R.9</t>
  </si>
  <si>
    <t>Modernizzazione delle aziende agricole</t>
  </si>
  <si>
    <t>R.11</t>
  </si>
  <si>
    <t>Concentrazione dell'offerta</t>
  </si>
  <si>
    <t>R.16</t>
  </si>
  <si>
    <t>Investimenti legati al clima</t>
  </si>
  <si>
    <t>R.18</t>
  </si>
  <si>
    <t>Sostegno agli investimenti nel settore forestale</t>
  </si>
  <si>
    <t>Euro (importo dell'investimento, incluso cofinanziamento privato</t>
  </si>
  <si>
    <t>R.26</t>
  </si>
  <si>
    <t>Investimenti relativi alle risorse naturali</t>
  </si>
  <si>
    <t>R.28</t>
  </si>
  <si>
    <t>Prestazioni ambientali/climatiche attraverso la conoscenza</t>
  </si>
  <si>
    <t>R.36</t>
  </si>
  <si>
    <t>Rinnovo generazionale</t>
  </si>
  <si>
    <t xml:space="preserve">N. di persone (giovani agricoltori) </t>
  </si>
  <si>
    <t>R.38</t>
  </si>
  <si>
    <t>Copertura LEADER</t>
  </si>
  <si>
    <t>L200_des_gal</t>
  </si>
  <si>
    <t>Cuaa GAL</t>
  </si>
  <si>
    <t>L100_cod_gal</t>
  </si>
  <si>
    <t>GAL Basso Monferrato Astigiano</t>
  </si>
  <si>
    <t xml:space="preserve"> PIEMONTE</t>
  </si>
  <si>
    <t>ITPI001</t>
  </si>
  <si>
    <t>GAL Borba</t>
  </si>
  <si>
    <t>ITPI002</t>
  </si>
  <si>
    <t>Sotto Intervento</t>
  </si>
  <si>
    <t>Tipo attuazione</t>
  </si>
  <si>
    <t>Tipo azione</t>
  </si>
  <si>
    <t xml:space="preserve">Normativa Aiuti di Stato </t>
  </si>
  <si>
    <t>CODICE INTERVENTO</t>
  </si>
  <si>
    <t>descrizione intervento</t>
  </si>
  <si>
    <t>Indicatore di output</t>
  </si>
  <si>
    <t>GAL Escartons e Valli Valdesi</t>
  </si>
  <si>
    <t>ITPI003</t>
  </si>
  <si>
    <t>Avviso pubblico (Bando)</t>
  </si>
  <si>
    <t>Ordinaria</t>
  </si>
  <si>
    <t>1)  Regolamento (UE) n. 2022/2472 (ABER);</t>
  </si>
  <si>
    <t xml:space="preserve">SRA14 - ACA14  </t>
  </si>
  <si>
    <t>allevatori custodi dell'agrobiodiversità</t>
  </si>
  <si>
    <t xml:space="preserve">O.19 (unità: Capi di bestiame) </t>
  </si>
  <si>
    <t>O.18. Numero di capi di bestiame che beneficiano di sostegno al benessere e alla salute degli animali o al miglioramento delle misure di biosicurezza</t>
  </si>
  <si>
    <t>R.37</t>
  </si>
  <si>
    <t>Crescita e occupazione nelle zone rurali</t>
  </si>
  <si>
    <t>Nuovi posti di lavoro supportati con i progetti della PAC</t>
  </si>
  <si>
    <t>GAL Giarolo Leader</t>
  </si>
  <si>
    <t>ITPI004</t>
  </si>
  <si>
    <t>Gestione diretta</t>
  </si>
  <si>
    <t>Specifica</t>
  </si>
  <si>
    <t xml:space="preserve">2) Regolamento (UE) n. 2022/2472 (ABER), art. 60; </t>
  </si>
  <si>
    <t xml:space="preserve">SRA15 - ACA15  </t>
  </si>
  <si>
    <t>agricoltori custodi dell'agrobiodiversità</t>
  </si>
  <si>
    <t xml:space="preserve">O.19 (unità: Ettari) </t>
  </si>
  <si>
    <t>O.19. Numero di operazioni o di unità a sostegno delle risorse genetiche</t>
  </si>
  <si>
    <t>R.39</t>
  </si>
  <si>
    <t>Sviluppo dell'economia rurale</t>
  </si>
  <si>
    <t>Numero di imprese rurali, comprese quelle della bioeconomia, sviluppate con il sostegno della PAC</t>
  </si>
  <si>
    <t>GAL Laghi e Monti del Verbano Cusio Ossola</t>
  </si>
  <si>
    <t>ITPI005</t>
  </si>
  <si>
    <t>In convenzione</t>
  </si>
  <si>
    <t>3) Regolamento (UE) n. 2022/2472 (ABER), art. 61;</t>
  </si>
  <si>
    <t xml:space="preserve">SRA16 - ACA16 </t>
  </si>
  <si>
    <t>conservazione agrobiodiversità - banche del germoplasma</t>
  </si>
  <si>
    <t xml:space="preserve">O.19 (unità: Operazioni) </t>
  </si>
  <si>
    <t>R.40</t>
  </si>
  <si>
    <t>Transizione intelligente dell'economia rurale</t>
  </si>
  <si>
    <t>Numero di strategie di villaggi intelligenti finanziate</t>
  </si>
  <si>
    <t>GAL Langhe Roero Leader</t>
  </si>
  <si>
    <t>ITPI006</t>
  </si>
  <si>
    <t xml:space="preserve">Modalità mista (a gestione diretta + bando) </t>
  </si>
  <si>
    <t>4) Regolamento (UE) 2021/1237 (GBER);</t>
  </si>
  <si>
    <t xml:space="preserve">SRA31 </t>
  </si>
  <si>
    <t>sostegno per la conservazione, l'uso e lo sviluppo sostenibile delle risorse genetiche forestali</t>
  </si>
  <si>
    <t>R.41</t>
  </si>
  <si>
    <t>Collegare l'Europa rurale</t>
  </si>
  <si>
    <t>Numero della popolazione rurale che beneficia di un migliore accesso ai servizi e alle infrastrutture grazie al sostegno della PAC</t>
  </si>
  <si>
    <t>GAL Mongioie</t>
  </si>
  <si>
    <t>ITPI007</t>
  </si>
  <si>
    <t>Sportello a bando</t>
  </si>
  <si>
    <t>5) Regolamento (UE) n. 2023/2831 (De Minimis generale)</t>
  </si>
  <si>
    <t>SRD01</t>
  </si>
  <si>
    <t>investimenti produttivi agricoli per la competitività delle aziende agricole</t>
  </si>
  <si>
    <t xml:space="preserve">O.20 (unità: Operazioni) </t>
  </si>
  <si>
    <t>O.20. Numero di operazioni o unità relative agli investimenti produttivi sovvenzionati nelle aziende agricole</t>
  </si>
  <si>
    <t>R.42</t>
  </si>
  <si>
    <t>Promuovere l'inclusione sociale</t>
  </si>
  <si>
    <t>Numero di persone coperte da progetti di inclusione sociale sovvenzionati</t>
  </si>
  <si>
    <t>GAL Montagne Biellesi</t>
  </si>
  <si>
    <t>ITPI008</t>
  </si>
  <si>
    <t>6) Regolamento (UE) 2832/2023/UE (SIEG)</t>
  </si>
  <si>
    <t>SRD02</t>
  </si>
  <si>
    <t>investimenti produttivi agricoli per ambiente, clima e benessere animale</t>
  </si>
  <si>
    <t>R.1</t>
  </si>
  <si>
    <t>Migliorare le prestazioni attraverso la conoscenza e l'innovazione</t>
  </si>
  <si>
    <t>Numero di persone che beneficiano di un sostegno per la consulenza, la formazione, lo scambio di conoscenze o la partecipazione a gruppi operativi del PEI per migliorare le prestazioni economiche, sociali, ambientali, climatiche e di efficienza delle risorse sostenibili.</t>
  </si>
  <si>
    <t>GAL Terre Astigiane</t>
  </si>
  <si>
    <t>ITPI009</t>
  </si>
  <si>
    <t>7) Notifica (Decisione Commissione UE);</t>
  </si>
  <si>
    <t>SRD03</t>
  </si>
  <si>
    <t>Investimenti nelle aziende agricole per la diversificazione in attività non agricole</t>
  </si>
  <si>
    <t xml:space="preserve">O.24 (unità: Operazioni) </t>
  </si>
  <si>
    <t>O.24. Numero di operazioni o unità relative agli investimenti produttivi sovvenzionati al di fuori delle aziende agricole</t>
  </si>
  <si>
    <t>Numero di consulenti che ricevono sostegno per essere integrati nei sistemi di conoscenza e innovazione agricola (AKIS)</t>
  </si>
  <si>
    <t>GAL Terre del Sesia</t>
  </si>
  <si>
    <t>ITPI010</t>
  </si>
  <si>
    <t>8) non presente</t>
  </si>
  <si>
    <t>SRD04</t>
  </si>
  <si>
    <t>investimenti non produttivi agricoli con finalità ambientale</t>
  </si>
  <si>
    <t xml:space="preserve">O.21 (unità: Operazioni) </t>
  </si>
  <si>
    <t>O.21. Numero di operazioni o unità relative agli investimenti non produttivi sovvenzionati nelle aziende agricole</t>
  </si>
  <si>
    <t>Numero di aziende agricole che beneficiano del sostegno per le tecnologie agricole digitali attraverso la PAC</t>
  </si>
  <si>
    <t xml:space="preserve">GAL Tradizione delle Terre Occitane </t>
  </si>
  <si>
    <t>ITPI011</t>
  </si>
  <si>
    <t>SRD05</t>
  </si>
  <si>
    <t>impianti forestazione/imboschimento e sistemi agroforestali su terreni agricoli</t>
  </si>
  <si>
    <t xml:space="preserve">O.23 (unità: Operazioni) </t>
  </si>
  <si>
    <t>O.23. Numero di operazioni o unità relative agli investimenti non produttivi sovvenzionati al di fuori delle aziende agricole</t>
  </si>
  <si>
    <t>Numero di aziende agricole che ricevono sostegno agli investimenti per ristrutturare e modernizzare, anche per migliorare l'efficienza delle risorse</t>
  </si>
  <si>
    <t>GAL Valli del Canavese</t>
  </si>
  <si>
    <t>ITPI012</t>
  </si>
  <si>
    <t>SRD06</t>
  </si>
  <si>
    <t>investimenti per la prevenzione ed il ripristino del potenziale produttivo agricolo</t>
  </si>
  <si>
    <t>R.10</t>
  </si>
  <si>
    <t>Migliore organizzazione della filiera</t>
  </si>
  <si>
    <t>Numero di aziende agricole che partecipano a gruppi di produttori, organizzazioni di produttori, mercati locali, filiera corta e sistemi di qualità sostenuti dalla PAC</t>
  </si>
  <si>
    <t>GAL Valli di Lanzo, Ceronda e Casternone</t>
  </si>
  <si>
    <t>ITPI013</t>
  </si>
  <si>
    <t>SRD07</t>
  </si>
  <si>
    <t>investimenti in inftastrutture per l'agricoltura e per lo sviluppo socio-economico delle aree rurali</t>
  </si>
  <si>
    <t xml:space="preserve">O.22 (unità: Operazioni) </t>
  </si>
  <si>
    <t>O.22. Numero di operazioni o unità relative agli investimenti nelle infrastrutture sovvenzionati</t>
  </si>
  <si>
    <t>Numero del valore della produzione commercializzata dalle organizzazioni di produttori settoriali o dai gruppi di produttori con programmi operativi</t>
  </si>
  <si>
    <t>GAL Valli Gesso Vermenagna Pesio</t>
  </si>
  <si>
    <t>ITPI014</t>
  </si>
  <si>
    <t>SRD08</t>
  </si>
  <si>
    <t>investimenti in infrastrutture con finalità ambientali</t>
  </si>
  <si>
    <t xml:space="preserve">Energia rinnovabile dall'agricoltura, dalla silvicoltura e da altre fonti rinnovabili </t>
  </si>
  <si>
    <t xml:space="preserve">Investimenti nella capacità di produzione di energia rinnovabile, inclusa quella a partire da materie prime biologiche </t>
  </si>
  <si>
    <t>GAL Valle d'Aosta</t>
  </si>
  <si>
    <t>VALLE D’AOSTA</t>
  </si>
  <si>
    <t>ITVA001</t>
  </si>
  <si>
    <t>SRD09</t>
  </si>
  <si>
    <t>investimenti non produttivi nelle aree rurali</t>
  </si>
  <si>
    <t>Numero di aziende agricole che beneficiano del sostegno agli investimenti della PAC che contribuiscono alla mitigazione e all'adattamento al cambiamento climatico e alla produzione di energia rinnovabile o di biomateriali</t>
  </si>
  <si>
    <t>GAL delle Colline Bergamasche</t>
  </si>
  <si>
    <t xml:space="preserve"> LOMBARDIA</t>
  </si>
  <si>
    <t>ITLO004</t>
  </si>
  <si>
    <t>SRD10</t>
  </si>
  <si>
    <t>impianti di forestazione/imboschimento di terreni non agricoli</t>
  </si>
  <si>
    <t>Investimenti totali per migliorare il rendimento del settore forestale</t>
  </si>
  <si>
    <t>GAL Garda e Colli Mantovani</t>
  </si>
  <si>
    <t>ITLO015</t>
  </si>
  <si>
    <t>SRD11</t>
  </si>
  <si>
    <t>investimenti non produttivi forestali</t>
  </si>
  <si>
    <t>Numero di aziende agricole che beneficiano del sostegno della PAC per investimenti produttivi e non produttivi a favore delle risorse naturali</t>
  </si>
  <si>
    <t>GAL Garda Valsabbia 2020</t>
  </si>
  <si>
    <t>ITLO002</t>
  </si>
  <si>
    <t>SRD12</t>
  </si>
  <si>
    <t>investimenti per la prevenzione ed il ripristino danni foreste</t>
  </si>
  <si>
    <t>Efficacia dell’attuazione in campo ambientale/climatico attraverso investimenti nelle zone rurali</t>
  </si>
  <si>
    <t>Numero di operazioni che contribuiscono alla sostenibilità ambientale e agli obiettivi di mitigazione e adattamento al clima nelle zone rurali</t>
  </si>
  <si>
    <t>GAL Oglio Po</t>
  </si>
  <si>
    <t>ITLO003</t>
  </si>
  <si>
    <t>SRD13</t>
  </si>
  <si>
    <t>investimenti per la trasformazione e commercializzazione dei prodotti agricoli</t>
  </si>
  <si>
    <t>Numero di persone che beneficiano di consulenza, formazione, scambio di conoscenze o che partecipano a gruppi operativi del PEI sostenuti dalla PAC connesse con l’efficacia dell’attuazione in campo ambientale/climatico</t>
  </si>
  <si>
    <t>GAL Oltrepo' Pavese</t>
  </si>
  <si>
    <t>ITLO005</t>
  </si>
  <si>
    <t>SRD14</t>
  </si>
  <si>
    <t xml:space="preserve">investimenti produttivi non agricoli in aree rurali </t>
  </si>
  <si>
    <t>Numero di giovani agricoltori che beneficiano dell'insediamento con il sostegno della PAC, compresa una ripartizione per genere</t>
  </si>
  <si>
    <t>GAL Parchi e Valli del Lecchese</t>
  </si>
  <si>
    <t>ITLO010</t>
  </si>
  <si>
    <t>SRD15</t>
  </si>
  <si>
    <t>investimenti produttivi forestali</t>
  </si>
  <si>
    <t>Numero di popolazione rurale coperta da strategie di sviluppo locale</t>
  </si>
  <si>
    <t>GAL Risorsa Lomellina</t>
  </si>
  <si>
    <t>ITLO012</t>
  </si>
  <si>
    <t>SRD16</t>
  </si>
  <si>
    <t>STRUMENTO FINANZIARIO FVG INVESTIMENTI PRODUTTIVI AGRICOLI PER LA COMPETITIVITA' DELLE AZIENDE AGRICOLE</t>
  </si>
  <si>
    <t xml:space="preserve">GAL Terre del Po 2.0 </t>
  </si>
  <si>
    <t>ITLO013</t>
  </si>
  <si>
    <t>SRD17</t>
  </si>
  <si>
    <t>STRUMENTO FINANZIARIO FVG INVESTIMENTI PER LA TRASFORMAZIONE E COMMERCIALIZZAZIONE DEI PRODOTTI AGRICOLI</t>
  </si>
  <si>
    <t>GAL Valle Brembana 2020</t>
  </si>
  <si>
    <t>ITLO011</t>
  </si>
  <si>
    <t>SRD18</t>
  </si>
  <si>
    <t>STRUMENTI FINANZIARI: FONDI DI ROTAZIONE PER INVESTIMENTI PRODUTTIVI AGRICOLI PER LA COMPETITIVITA' DELLE AZIENDE AGRICOLE E PER AMBIENTE, CLIMA E BENESSERE ANIMALE</t>
  </si>
  <si>
    <t>GAL Presolana e Laghi Bergamaschi</t>
  </si>
  <si>
    <t>ITLO001</t>
  </si>
  <si>
    <t>SRD19</t>
  </si>
  <si>
    <t>STRUMENTI FINANZIARI: FONDO DI ROTAZIONE PER INVESTIMENTI, PER LA TRASFORMAZIONE E COMMERCIALIZZAZIONE DEI PRODOTTI AGRICOLI</t>
  </si>
  <si>
    <t>GAL Valtellina</t>
  </si>
  <si>
    <t>ITLO014</t>
  </si>
  <si>
    <t>SRE01</t>
  </si>
  <si>
    <t>insediamento giovani agricoltori</t>
  </si>
  <si>
    <t xml:space="preserve">O.25 (unità: Beneficiari) </t>
  </si>
  <si>
    <t>O.25. Numero di giovani agricoltori che ricevono un sostegno all'insediamento</t>
  </si>
  <si>
    <t xml:space="preserve">Lago di Como GAL </t>
  </si>
  <si>
    <t>ITLO009</t>
  </si>
  <si>
    <t>SRE02</t>
  </si>
  <si>
    <t xml:space="preserve">insediamento nuovi agricoltori </t>
  </si>
  <si>
    <t xml:space="preserve">O.26 (unità: Beneficiari) </t>
  </si>
  <si>
    <t>O.26. Numero di nuovi agricoltori che ricevono un sostegno all'insediamento (diversi dai giovani agricoltori indicati in O.25)</t>
  </si>
  <si>
    <t>GAL Sebino Valle Camonica</t>
  </si>
  <si>
    <t>ITLO008</t>
  </si>
  <si>
    <t>SRE03</t>
  </si>
  <si>
    <t>avvio di nuove imprese connesse alla silvicoltura</t>
  </si>
  <si>
    <t xml:space="preserve">O.27 (unità: Beneficiari) </t>
  </si>
  <si>
    <t>O.27. Numero di imprese rurali che ricevono un sostegno all'avvio</t>
  </si>
  <si>
    <t>GAL Valle Trompia Bee Green Valley</t>
  </si>
  <si>
    <t>ITLO007</t>
  </si>
  <si>
    <t>start up non agricole</t>
  </si>
  <si>
    <t>GAL Lario Ceresio</t>
  </si>
  <si>
    <t>ITLO006</t>
  </si>
  <si>
    <t>SRG01</t>
  </si>
  <si>
    <t>sostegno gruppi operativi PEI AGRI</t>
  </si>
  <si>
    <t xml:space="preserve">O.1 (unità: Progetti) </t>
  </si>
  <si>
    <t>O.1. Numero di progetti del gruppo operativo del partenariato europeo per l'innovazione (PEI)</t>
  </si>
  <si>
    <t>GAL Polesine Delta del Po Rovigo</t>
  </si>
  <si>
    <t>VENETO</t>
  </si>
  <si>
    <t>ITVE004</t>
  </si>
  <si>
    <t>SRG02</t>
  </si>
  <si>
    <t>costituzione organizzazioni di produttori</t>
  </si>
  <si>
    <t xml:space="preserve">O.28 (unità: Beneficiari) </t>
  </si>
  <si>
    <t>O.28. Numero di gruppi e organizzazioni di produttori che beneficiano di sostegno</t>
  </si>
  <si>
    <t>GAL dell'Alta Marca Trevigiana</t>
  </si>
  <si>
    <t>ITVE002</t>
  </si>
  <si>
    <t>SRG03</t>
  </si>
  <si>
    <t>partecipazione a regimi di qualità</t>
  </si>
  <si>
    <t xml:space="preserve">O.29 (unità: Beneficiari) </t>
  </si>
  <si>
    <t>O.29. Numero di beneficiari che ricevono un sostegno per partecipare a regimi di qualità ufficiali</t>
  </si>
  <si>
    <t>Associazione Alto Bellunese GAL</t>
  </si>
  <si>
    <t>ITVE003</t>
  </si>
  <si>
    <t>SRG05</t>
  </si>
  <si>
    <t>supporto preparatorio LEADER- sostegno alla preparazione delle strategie di sviluppo rurale</t>
  </si>
  <si>
    <t xml:space="preserve">O.31 (unità: Attività preparatorie) </t>
  </si>
  <si>
    <t>O.31. Numero di strategie di sviluppo locale (LEADER) o azioni preparatorie sovvenzionate</t>
  </si>
  <si>
    <t>GAL Baldo Lessinia</t>
  </si>
  <si>
    <t>ITVE008</t>
  </si>
  <si>
    <t>SRG06</t>
  </si>
  <si>
    <t>LEADER - attuazione strategie di sviluppo locale</t>
  </si>
  <si>
    <t xml:space="preserve">O.31 (unità: Strategie) </t>
  </si>
  <si>
    <t>GAL Montagna Vicentina</t>
  </si>
  <si>
    <t>ITVE007</t>
  </si>
  <si>
    <t>cooperazione per lo sviluppo rurale, locale e smart villages</t>
  </si>
  <si>
    <t xml:space="preserve">O.32 (unità: Operazioni) </t>
  </si>
  <si>
    <t>O.32. Numero di altre operazioni o unità di cooperazione sovvenzionate (escluso il PEI indicato in O.1)</t>
  </si>
  <si>
    <t>GAL Patavino</t>
  </si>
  <si>
    <t>ITVE006</t>
  </si>
  <si>
    <t>SRG08</t>
  </si>
  <si>
    <t>sostegno ad azioni pilota e di collaudo dell'innovazione</t>
  </si>
  <si>
    <t>GAL Polesine Adige</t>
  </si>
  <si>
    <t>ITVE001</t>
  </si>
  <si>
    <t>SRG09</t>
  </si>
  <si>
    <t>Cooperazione per azioni di supporto all'innovazione e servizi rivolti ai settori agricolo, forestale e agroalimentare</t>
  </si>
  <si>
    <t>Associazione GAL Prealpi e Dolomiti</t>
  </si>
  <si>
    <t>ITVE005</t>
  </si>
  <si>
    <t>SRG10</t>
  </si>
  <si>
    <t>promozione dei prodotti di qualità</t>
  </si>
  <si>
    <t xml:space="preserve">GAL Venezia Orientale </t>
  </si>
  <si>
    <t>ITVE009</t>
  </si>
  <si>
    <t xml:space="preserve">O.32 (unità: Projects) </t>
  </si>
  <si>
    <t xml:space="preserve">GAL Carso / LAS Kras </t>
  </si>
  <si>
    <t xml:space="preserve"> FRIULI V. G</t>
  </si>
  <si>
    <t>ITFG002</t>
  </si>
  <si>
    <t>SRH01</t>
  </si>
  <si>
    <t>erogazione servizi di consulenza</t>
  </si>
  <si>
    <t xml:space="preserve">O.33 (unità: Operazioni) </t>
  </si>
  <si>
    <t>O.33. Numero di azioni o unità di formazione, consulenza e sensibilizzazione sovvenzionate</t>
  </si>
  <si>
    <t>GAL Euroleader</t>
  </si>
  <si>
    <t>ITFG001</t>
  </si>
  <si>
    <t>SRH02</t>
  </si>
  <si>
    <t>formazione dei consulenti</t>
  </si>
  <si>
    <t>GAL Montagna Leader</t>
  </si>
  <si>
    <t>ITFG003</t>
  </si>
  <si>
    <t>SRH03</t>
  </si>
  <si>
    <t>formazione degli imprenditori agricoli, degli addetti alle imprese operanti nei settori agricoltura, zootecnia, industrie alimentari, e degli altri soggetti privati e pubblici funzionali allo sviluppo delle aree rurali</t>
  </si>
  <si>
    <t>GAL Open Leader</t>
  </si>
  <si>
    <t>ITFG004</t>
  </si>
  <si>
    <t>SRH04</t>
  </si>
  <si>
    <t>azioni di informazione</t>
  </si>
  <si>
    <t>GAL Torre del Natisone</t>
  </si>
  <si>
    <t>ITFG005</t>
  </si>
  <si>
    <t>SRH05</t>
  </si>
  <si>
    <t>azioni dimostrative per il settore agricolo, forestale ed i territori rurali</t>
  </si>
  <si>
    <t xml:space="preserve">GAL Appennino Bolognese </t>
  </si>
  <si>
    <t xml:space="preserve"> EMILIA ROMAGNA</t>
  </si>
  <si>
    <t>ITER005</t>
  </si>
  <si>
    <t>Cooperazione Leader</t>
  </si>
  <si>
    <t>Cooperazione interterritoriale e interregionale o Cooperazione Transnazionale</t>
  </si>
  <si>
    <t>Compilare le colonne dalla R alla Z relativi all'Indicatore di OUTPUT diverso</t>
  </si>
  <si>
    <t>GAL Antico Frignano e Appennino Reggiano</t>
  </si>
  <si>
    <t>ITER002</t>
  </si>
  <si>
    <t>Azione Specifica Leader</t>
  </si>
  <si>
    <t>"Inserire descrizione e titolo azione specifica nella cella adiacente"</t>
  </si>
  <si>
    <t>GAL L'Altra Romagna</t>
  </si>
  <si>
    <t>ITER001</t>
  </si>
  <si>
    <t>Gestione SSL (B1)</t>
  </si>
  <si>
    <t>Costi di gestione GAL</t>
  </si>
  <si>
    <t>GAL Delta 2000</t>
  </si>
  <si>
    <t>ITER003</t>
  </si>
  <si>
    <t>Animazione SSL (B2)</t>
  </si>
  <si>
    <t>Costi di animazione SSL</t>
  </si>
  <si>
    <t xml:space="preserve">GAL Ducato </t>
  </si>
  <si>
    <t>ITER004</t>
  </si>
  <si>
    <t>Gestione e animazione (B1 + B2)</t>
  </si>
  <si>
    <t>Costi di gestione e animazione</t>
  </si>
  <si>
    <t>GAL Valli Marecchia e Conca</t>
  </si>
  <si>
    <t>ITER006</t>
  </si>
  <si>
    <t>GAL Consorzio Appennino Aretino</t>
  </si>
  <si>
    <t>TOSCANA</t>
  </si>
  <si>
    <t>ITTO001</t>
  </si>
  <si>
    <t>GAL Consorzio Lunigiana</t>
  </si>
  <si>
    <t>ITTO004</t>
  </si>
  <si>
    <t>GAL F.A.R. MAREMMA</t>
  </si>
  <si>
    <t>ITTO002</t>
  </si>
  <si>
    <t>GAL Leader Siena</t>
  </si>
  <si>
    <t>ITTO003</t>
  </si>
  <si>
    <t>GAL MontagnAppennino</t>
  </si>
  <si>
    <t>ITTO005</t>
  </si>
  <si>
    <t>GAL START</t>
  </si>
  <si>
    <t>ITTO006</t>
  </si>
  <si>
    <t>GAL Terre Etrusche</t>
  </si>
  <si>
    <t>ITTO007</t>
  </si>
  <si>
    <t>GAL Alta Umbria</t>
  </si>
  <si>
    <t>UMBRIA</t>
  </si>
  <si>
    <t>ITUM002</t>
  </si>
  <si>
    <t>GAL Ternano</t>
  </si>
  <si>
    <t>ITUM001</t>
  </si>
  <si>
    <t>GAL Trasimeno orvietano</t>
  </si>
  <si>
    <t>ITUM004</t>
  </si>
  <si>
    <t>GAL Valle umbra e Sibillini</t>
  </si>
  <si>
    <t>ITUM005</t>
  </si>
  <si>
    <t>GAL Media Valle del Tevere</t>
  </si>
  <si>
    <t>ITUM003</t>
  </si>
  <si>
    <t>GAL Colli Esini San Vicino</t>
  </si>
  <si>
    <t>MARCHE</t>
  </si>
  <si>
    <t>ITMA001</t>
  </si>
  <si>
    <t>GAL Fermano Leader</t>
  </si>
  <si>
    <t>ITMA004</t>
  </si>
  <si>
    <t>GAL Flaminia Cesano</t>
  </si>
  <si>
    <t>ITMA002</t>
  </si>
  <si>
    <t>GAL Montefeltro Sviluppo</t>
  </si>
  <si>
    <t>ITMA003</t>
  </si>
  <si>
    <t>GAL Piceno Leader</t>
  </si>
  <si>
    <t>ITMA005</t>
  </si>
  <si>
    <t>GAL Sibilla</t>
  </si>
  <si>
    <t>ITMA006</t>
  </si>
  <si>
    <t>GAL Vette Reatine</t>
  </si>
  <si>
    <t xml:space="preserve"> LAZIO</t>
  </si>
  <si>
    <t>ITLA001</t>
  </si>
  <si>
    <t>GAL Salto Cicolano</t>
  </si>
  <si>
    <t>ITLA002</t>
  </si>
  <si>
    <t>GAL Versante Laziale del Parco Nazionale d'Abruzzo</t>
  </si>
  <si>
    <t>ITLA003</t>
  </si>
  <si>
    <t>GAL Sabino</t>
  </si>
  <si>
    <t>ITLA004</t>
  </si>
  <si>
    <t>GAL Ernici Simbruini</t>
  </si>
  <si>
    <t>ITLA005</t>
  </si>
  <si>
    <t>GAL Aurunci e Valle dei Santi</t>
  </si>
  <si>
    <t>ITLA006</t>
  </si>
  <si>
    <t>GAL Monti Lepini</t>
  </si>
  <si>
    <t>ITLA007</t>
  </si>
  <si>
    <t>GAL Il Territorio dei Parchi</t>
  </si>
  <si>
    <t>ITLA008</t>
  </si>
  <si>
    <t>GAL Anius Pregius</t>
  </si>
  <si>
    <t>ITLA009</t>
  </si>
  <si>
    <t>GAL Etrusco Cimino</t>
  </si>
  <si>
    <t>ITLA010</t>
  </si>
  <si>
    <t>GAL Castelli Romani e Monti Prenestini</t>
  </si>
  <si>
    <t>ITLA011</t>
  </si>
  <si>
    <t>GAL Agro Falisco e Valle del Tevere</t>
  </si>
  <si>
    <t>ITLA012</t>
  </si>
  <si>
    <t>GAL Tuscia</t>
  </si>
  <si>
    <t>ITLA013</t>
  </si>
  <si>
    <t>GAL Terre Sabine e Tiburtine</t>
  </si>
  <si>
    <t>ITLA014</t>
  </si>
  <si>
    <t>GAL Terre di Argil</t>
  </si>
  <si>
    <t>ITLA015</t>
  </si>
  <si>
    <t>GAL Etruria Meridionale</t>
  </si>
  <si>
    <t>ITLA016</t>
  </si>
  <si>
    <t>GAL Abruzzo Italico Alto Sangro</t>
  </si>
  <si>
    <t>ABRUZZO</t>
  </si>
  <si>
    <t>ITAB001</t>
  </si>
  <si>
    <t>GAL Costa dei Trabocchi</t>
  </si>
  <si>
    <t>ITAB002</t>
  </si>
  <si>
    <t>GAL Gran Sasso Laga</t>
  </si>
  <si>
    <t>ITAB004</t>
  </si>
  <si>
    <t>GAL Gran Sasso Velino</t>
  </si>
  <si>
    <t>ITAB005</t>
  </si>
  <si>
    <t>GAL Maiella Verde</t>
  </si>
  <si>
    <t>ITAB006</t>
  </si>
  <si>
    <t>GAL Marsica</t>
  </si>
  <si>
    <t>ITAB003</t>
  </si>
  <si>
    <t>GAL Terre Pescaresi</t>
  </si>
  <si>
    <t>ITAB007</t>
  </si>
  <si>
    <t>GAL Terreverdi Teramane</t>
  </si>
  <si>
    <t>ITAB008</t>
  </si>
  <si>
    <t>GAL Casacastra</t>
  </si>
  <si>
    <t>CAMPANIA</t>
  </si>
  <si>
    <t>ITCM002</t>
  </si>
  <si>
    <t>GAL Cilento Regeneration</t>
  </si>
  <si>
    <t>ITCM003</t>
  </si>
  <si>
    <t>GAL Colline Salernitane</t>
  </si>
  <si>
    <t>ITCM004</t>
  </si>
  <si>
    <t>GAL Alto Casertano</t>
  </si>
  <si>
    <t>ITCM001</t>
  </si>
  <si>
    <t>GAL Domitio Aurunco</t>
  </si>
  <si>
    <t>ITCM005</t>
  </si>
  <si>
    <t>GAL Irpinia consorzio</t>
  </si>
  <si>
    <t>ITCM007</t>
  </si>
  <si>
    <t>GAL Irpinia sannio</t>
  </si>
  <si>
    <t>ITCM006</t>
  </si>
  <si>
    <t>GAL Partenio Consorzio</t>
  </si>
  <si>
    <t>ITCM008</t>
  </si>
  <si>
    <t>GAL Taburno</t>
  </si>
  <si>
    <t>ITCM010</t>
  </si>
  <si>
    <t>GAL Irno-Cavese, Terra è Vita</t>
  </si>
  <si>
    <t>ITCM011</t>
  </si>
  <si>
    <t>GAL Vesuvio Verde</t>
  </si>
  <si>
    <t>ITCM015</t>
  </si>
  <si>
    <t>GAL Sentieri del buon vivere</t>
  </si>
  <si>
    <t>ITCM009</t>
  </si>
  <si>
    <t>GAL Terra Protetta</t>
  </si>
  <si>
    <t>ITCM012</t>
  </si>
  <si>
    <t>ATI GAL Titerno</t>
  </si>
  <si>
    <t>ITCM013</t>
  </si>
  <si>
    <t>GAL Vallo di Diano</t>
  </si>
  <si>
    <t>ITCM014</t>
  </si>
  <si>
    <t>GAL Alto Salento 2020</t>
  </si>
  <si>
    <t>PUGLIA</t>
  </si>
  <si>
    <t>ITPU004</t>
  </si>
  <si>
    <t>GAL Capo di Leuca</t>
  </si>
  <si>
    <t>ITPU002</t>
  </si>
  <si>
    <t>GAL Daunia Rurale 2020</t>
  </si>
  <si>
    <t>ITPU005</t>
  </si>
  <si>
    <t xml:space="preserve">GAL Gargano </t>
  </si>
  <si>
    <t>ITPU006</t>
  </si>
  <si>
    <t>GAL Le Città Castel del Monte</t>
  </si>
  <si>
    <t>ITPU003</t>
  </si>
  <si>
    <t xml:space="preserve">GAL Luoghi del mito e delle gravine </t>
  </si>
  <si>
    <t>ITPU007</t>
  </si>
  <si>
    <t xml:space="preserve">GAL Magna Grecia </t>
  </si>
  <si>
    <t>ITPU008</t>
  </si>
  <si>
    <t>GAL Meridaunia</t>
  </si>
  <si>
    <t>ITPU009</t>
  </si>
  <si>
    <t>GAL Murgia Più</t>
  </si>
  <si>
    <t>ITPU001</t>
  </si>
  <si>
    <t>GAL Ponte Lama</t>
  </si>
  <si>
    <t>ITPU011</t>
  </si>
  <si>
    <t>GAL Sud est Barese</t>
  </si>
  <si>
    <t>ITPU017</t>
  </si>
  <si>
    <t>GAL Terra d'Arneo</t>
  </si>
  <si>
    <t>ITPU012</t>
  </si>
  <si>
    <t>GAL Terra dei Messapi</t>
  </si>
  <si>
    <t>ITPU013</t>
  </si>
  <si>
    <t>GAL Terre del Primitivo</t>
  </si>
  <si>
    <t>ITPU018</t>
  </si>
  <si>
    <t>GAL Terre di Murgia</t>
  </si>
  <si>
    <t>ITPU015</t>
  </si>
  <si>
    <t>GAL Valle della Cupa</t>
  </si>
  <si>
    <t>ITPU016</t>
  </si>
  <si>
    <t>GAL Valle d'Itria</t>
  </si>
  <si>
    <t>ITPU019</t>
  </si>
  <si>
    <t>GAL Isola Salento</t>
  </si>
  <si>
    <t>ITPU020</t>
  </si>
  <si>
    <t>GAL Nuovo Fior d'Olivi</t>
  </si>
  <si>
    <t>ITPU010</t>
  </si>
  <si>
    <t>GAL Porta a Levante</t>
  </si>
  <si>
    <t>ITPU021</t>
  </si>
  <si>
    <t>GAL Terra dei Trulli e di Barsento</t>
  </si>
  <si>
    <t>ITPU014</t>
  </si>
  <si>
    <t xml:space="preserve">GAL Percorsi </t>
  </si>
  <si>
    <t>BASILICATA</t>
  </si>
  <si>
    <t>ITBA004</t>
  </si>
  <si>
    <t>GAL Start 2020</t>
  </si>
  <si>
    <t>ITBA005</t>
  </si>
  <si>
    <t>GAL La Cittadella del Sapere</t>
  </si>
  <si>
    <t>ITBA001</t>
  </si>
  <si>
    <t>GAL Lucania Interiore</t>
  </si>
  <si>
    <t>ITBA002</t>
  </si>
  <si>
    <t xml:space="preserve">GAL LUCUS Esperienze Rurali  </t>
  </si>
  <si>
    <t>ITBA003</t>
  </si>
  <si>
    <t>GAL Pollino Sviluppo</t>
  </si>
  <si>
    <t>CALABRIA</t>
  </si>
  <si>
    <t>ITCL005</t>
  </si>
  <si>
    <t>GAL Sibaritide</t>
  </si>
  <si>
    <t>ITCL008</t>
  </si>
  <si>
    <t>GAL Riviera dei Cedri</t>
  </si>
  <si>
    <t>ITCL002</t>
  </si>
  <si>
    <t>GAL Sila Sviluppo</t>
  </si>
  <si>
    <t>ITCL009</t>
  </si>
  <si>
    <t>GAL Kroton</t>
  </si>
  <si>
    <t>ITCL007</t>
  </si>
  <si>
    <t xml:space="preserve">GAL Basso Tirreno Reggino </t>
  </si>
  <si>
    <t>ITCL006</t>
  </si>
  <si>
    <t>GAL Terre Locridee</t>
  </si>
  <si>
    <t>ITCL012</t>
  </si>
  <si>
    <t>GAL Terre Vibonesi</t>
  </si>
  <si>
    <t>ITCL003</t>
  </si>
  <si>
    <t>GAL Area Grecanica</t>
  </si>
  <si>
    <t>ITCL001</t>
  </si>
  <si>
    <t>GAL dei Due Mari</t>
  </si>
  <si>
    <t>ITCL011</t>
  </si>
  <si>
    <t>GAL Serre Calabresi</t>
  </si>
  <si>
    <t>ITCL010</t>
  </si>
  <si>
    <t>GAL Valle del Crati</t>
  </si>
  <si>
    <t>ITCL004</t>
  </si>
  <si>
    <t>GAL Savuto Tirreno Serre Cosentine</t>
  </si>
  <si>
    <t>ITCL013</t>
  </si>
  <si>
    <t>GAL Elimos</t>
  </si>
  <si>
    <t>SICILIA</t>
  </si>
  <si>
    <t>ITSI006</t>
  </si>
  <si>
    <t>GAL Eloro</t>
  </si>
  <si>
    <t>ITSI007</t>
  </si>
  <si>
    <t xml:space="preserve">GAL Etna </t>
  </si>
  <si>
    <t>ITSI023</t>
  </si>
  <si>
    <t>GAL Etna Sud</t>
  </si>
  <si>
    <t>ITSI008</t>
  </si>
  <si>
    <t>GAL Golfo di Castellammare</t>
  </si>
  <si>
    <t>ITSI009</t>
  </si>
  <si>
    <t>GAL ISC Madonie</t>
  </si>
  <si>
    <t>ITSI010</t>
  </si>
  <si>
    <t>GAL Kalat</t>
  </si>
  <si>
    <t>ITSI011</t>
  </si>
  <si>
    <t>GAL Metropoli est</t>
  </si>
  <si>
    <t>ITSI001</t>
  </si>
  <si>
    <t>GAL Natiblei</t>
  </si>
  <si>
    <t>ITSI012</t>
  </si>
  <si>
    <t>GAL Nebrodi Plus</t>
  </si>
  <si>
    <t>ITSI002</t>
  </si>
  <si>
    <t>GAL Rocca di Cerere Geopark</t>
  </si>
  <si>
    <t>ITSI013</t>
  </si>
  <si>
    <t>GAL Sicilia Centro Meridionale</t>
  </si>
  <si>
    <t>ITSI004</t>
  </si>
  <si>
    <t>GAL Sicani</t>
  </si>
  <si>
    <t>ITSI003</t>
  </si>
  <si>
    <t xml:space="preserve">GAL Taormina Peloritani, Terre dei miti e della bellezza </t>
  </si>
  <si>
    <t>ITSI005</t>
  </si>
  <si>
    <t>GAL Terra Barocca</t>
  </si>
  <si>
    <t>ITSI016</t>
  </si>
  <si>
    <t>GAL Terre del Nisseno</t>
  </si>
  <si>
    <t>ITSI017</t>
  </si>
  <si>
    <t>GAL Terre di Aci</t>
  </si>
  <si>
    <t>ITSI018</t>
  </si>
  <si>
    <t>GAL Terre Normanne</t>
  </si>
  <si>
    <t>ITSI019</t>
  </si>
  <si>
    <t>GAL Tirrenico Mare, Monti e Borghi</t>
  </si>
  <si>
    <t>ITSI015</t>
  </si>
  <si>
    <t>GAL Tirreno Eolie</t>
  </si>
  <si>
    <t>ITSI020</t>
  </si>
  <si>
    <t>GAL Valle del Belice</t>
  </si>
  <si>
    <t>ITSI021</t>
  </si>
  <si>
    <t xml:space="preserve">GAL Valli del Golfo </t>
  </si>
  <si>
    <t>ITSI022</t>
  </si>
  <si>
    <t>GAL Terre dell'Etna e dell'Alcantara</t>
  </si>
  <si>
    <t>ITSI014</t>
  </si>
  <si>
    <t>GAL Alpi di Sarentino / LAG Sarntaler Alpen</t>
  </si>
  <si>
    <t>BOLZANO</t>
  </si>
  <si>
    <t>ITBO001</t>
  </si>
  <si>
    <t>GAL Eisacktaler Dolomiten</t>
  </si>
  <si>
    <t>ITBO002</t>
  </si>
  <si>
    <t>GAL Südtiroler Grenzland</t>
  </si>
  <si>
    <t>ITBO003</t>
  </si>
  <si>
    <t>GAL Val Pusteria / LAG Pustertal</t>
  </si>
  <si>
    <t>ITBO004</t>
  </si>
  <si>
    <t>GAL Val Venosta / LAG-Vinschgau</t>
  </si>
  <si>
    <t>ITBO005</t>
  </si>
  <si>
    <t>GAL Wipptal</t>
  </si>
  <si>
    <t>ITBO006</t>
  </si>
  <si>
    <t>GAL Trentino Orientale</t>
  </si>
  <si>
    <t>TRENTO</t>
  </si>
  <si>
    <t>ITTR001</t>
  </si>
  <si>
    <t>https://www.reterurale.it/flex/cm/pages/ServeBLOB.php/L/IT/IDPagina/25188</t>
  </si>
  <si>
    <t>Per eventuali dubbi sulla selezione e modalità di valorizzazione degli indicatori di Risultato si consiglia la visione del documento "Orientamenti per gli indicatori di risultato di Leader nelle strategie di sviluppo locale" al seguente link:</t>
  </si>
  <si>
    <t xml:space="preserve"> n.b. devono essere compilati solo i campi e i fogli colorati in azzurro</t>
  </si>
  <si>
    <t>STRUMENTO PER LA RILEVAZIONE DEI DATI SUI PIANI FINANZIARI E SUGLI INDICATORI DI RISULTATO DELLE SSL  2023-2027</t>
  </si>
  <si>
    <t>Intervento</t>
  </si>
  <si>
    <t>Nel caso di Leader corrisponde agli interventi SRG05 E SRG06</t>
  </si>
  <si>
    <t>Sotto- intervento</t>
  </si>
  <si>
    <t xml:space="preserve">Specificità della scheda intervento Leader SRG06, la quale si articola in due sotto-interventi: </t>
  </si>
  <si>
    <t>A – Sostegno alle Strategie di sviluppo locale</t>
  </si>
  <si>
    <t>Azione</t>
  </si>
  <si>
    <t>Operazione</t>
  </si>
  <si>
    <r>
      <t>Uno strumento di sostegno con una serie di condizioni di ammissibilità</t>
    </r>
    <r>
      <rPr>
        <sz val="11"/>
        <color rgb="FF000000"/>
        <rFont val="Calibri"/>
        <family val="2"/>
        <scheme val="minor"/>
      </rPr>
      <t xml:space="preserve"> specificate da uno Stato membro nel PSP in base a un tipo di intervento previsto dal Reg. 2021/2115, che contribuisce alla realizzazione di uno o più obiettivi specifici della PAC</t>
    </r>
  </si>
  <si>
    <r>
      <rPr>
        <b/>
        <sz val="11"/>
        <color rgb="FF000000"/>
        <rFont val="Calibri"/>
        <family val="2"/>
        <scheme val="minor"/>
      </rPr>
      <t>Azione specifica</t>
    </r>
    <r>
      <rPr>
        <sz val="11"/>
        <color rgb="FF000000"/>
        <rFont val="Calibri"/>
        <family val="2"/>
        <scheme val="minor"/>
      </rPr>
      <t xml:space="preserve"> – caratterizzata da elementi diversi da quanto specificato per le azioni ordinarie Leader, ovvero interventi/azioni con contenuti, obiettivi, condizioni di ammissibilità sostanzialmente differenti rispetto alle azioni ordinarie</t>
    </r>
  </si>
  <si>
    <r>
      <rPr>
        <b/>
        <sz val="11"/>
        <color rgb="FF000000"/>
        <rFont val="Calibri"/>
        <family val="2"/>
        <scheme val="minor"/>
      </rPr>
      <t>Azione ordinaria</t>
    </r>
    <r>
      <rPr>
        <sz val="11"/>
        <color rgb="FF000000"/>
        <rFont val="Calibri"/>
        <family val="2"/>
        <scheme val="minor"/>
      </rPr>
      <t xml:space="preserve"> – corrispondente agli obiettivi e alle condizioni di ammissibilità degli interventi/azioni del PSP, così come declinati dalle AdG regionali/provinciali nello stesso PSP ed eventualmente nei CSR, fermo restando che i criteri di selezione dei beneficiari locali sono definiti dai GAL (Art. 33 del Regolamento (UE) 2021/1060). </t>
    </r>
    <r>
      <rPr>
        <b/>
        <sz val="11"/>
        <color theme="5" tint="-0.499984740745262"/>
        <rFont val="Calibri"/>
        <family val="2"/>
        <scheme val="minor"/>
      </rPr>
      <t>Le azioni ordinarie corrispondono agli interventi del PSP</t>
    </r>
  </si>
  <si>
    <r>
      <rPr>
        <b/>
        <sz val="11"/>
        <color rgb="FF000000"/>
        <rFont val="Calibri"/>
        <family val="2"/>
        <scheme val="minor"/>
      </rPr>
      <t>B – Animazione e gestione delle Strategie di sviluppo locale</t>
    </r>
    <r>
      <rPr>
        <sz val="11"/>
        <color rgb="FF000000"/>
        <rFont val="Calibri"/>
        <family val="2"/>
        <scheme val="minor"/>
      </rPr>
      <t xml:space="preserve"> (articolata in due operazioni: </t>
    </r>
    <r>
      <rPr>
        <b/>
        <i/>
        <sz val="11"/>
        <color rgb="FF000000"/>
        <rFont val="Calibri"/>
        <family val="2"/>
        <scheme val="minor"/>
      </rPr>
      <t>B.1 - Gestione; B.2 - Animazione e comunicazione</t>
    </r>
    <r>
      <rPr>
        <sz val="11"/>
        <color rgb="FF000000"/>
        <rFont val="Calibri"/>
        <family val="2"/>
        <scheme val="minor"/>
      </rPr>
      <t xml:space="preserve">). </t>
    </r>
  </si>
  <si>
    <r>
      <rPr>
        <b/>
        <u/>
        <sz val="11"/>
        <color rgb="FF000000"/>
        <rFont val="Calibri"/>
        <family val="2"/>
        <scheme val="minor"/>
      </rPr>
      <t>Un progetto, un contratto o un gruppo di progetti selezionati nell’ambito della SS</t>
    </r>
    <r>
      <rPr>
        <u/>
        <sz val="11"/>
        <color rgb="FF000000"/>
        <rFont val="Calibri"/>
        <family val="2"/>
        <scheme val="minor"/>
      </rPr>
      <t>L</t>
    </r>
    <r>
      <rPr>
        <sz val="11"/>
        <color rgb="FF000000"/>
        <rFont val="Calibri"/>
        <family val="2"/>
        <scheme val="minor"/>
      </rPr>
      <t>, che viene veicolato tramite una domanda di aiuto, o insieme di domande di aiuto, presentata da un beneficiario o da un soggetto capofila per conto di un gruppo di beneficiari, afferenti a una o più azioni</t>
    </r>
  </si>
  <si>
    <r>
      <rPr>
        <sz val="10"/>
        <color theme="1"/>
        <rFont val="Calibri"/>
        <family val="2"/>
        <scheme val="minor"/>
      </rPr>
      <t>n. b Per informazioni di carattere generale  e</t>
    </r>
    <r>
      <rPr>
        <b/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invio dei file definitivi</t>
    </r>
    <r>
      <rPr>
        <b/>
        <sz val="10"/>
        <color rgb="FFC00000"/>
        <rFont val="Calibri"/>
        <family val="2"/>
        <scheme val="minor"/>
      </rPr>
      <t xml:space="preserve"> reteleader@crea.gov.it</t>
    </r>
  </si>
  <si>
    <t xml:space="preserve">n.b. compilare solo se previsti indicatori di output diversi o ulteriori </t>
  </si>
  <si>
    <t xml:space="preserve">n.b. compilare solo se previsti indicatori di risultato ulteriori </t>
  </si>
  <si>
    <t>A) Piano Finanziario</t>
  </si>
  <si>
    <t>B) Indicatori Output</t>
  </si>
  <si>
    <t>C) Indicatori R</t>
  </si>
  <si>
    <t>D) Indicatori per Strategia</t>
  </si>
  <si>
    <t>AZIONE</t>
  </si>
  <si>
    <t>Questo foglio riporta i dati inseriti nel foglio Indicatori R e visualizza i valori per singolo indicatore selezionato.</t>
  </si>
  <si>
    <t xml:space="preserve">Questo foglio permette di inserire  le informazioni del piano finanziario a cui bisogna associare per azione/operazione il pertinente indicatore di Output. </t>
  </si>
  <si>
    <t xml:space="preserve">Questo foglio permette di inserire le informazioni del piano finanziario a cui bisogna associare per  ogni azione/operazione il pertinente indicatore di Output. </t>
  </si>
  <si>
    <t>Questo foglio permette di inserire le informazioni sulle risorse e le caratteristiche delle azioni selezionate dal GAL nella SSL di riferimento e suddivise per sottointervento Leader.</t>
  </si>
  <si>
    <t>Questo foglio -in alternativa al foglio  C) Indicatori R.- permette di inserire i valori degli indicatori a livello di Strategia senza il collegamento con le azioni presenti. Questa tabella è utile per le Adg regionali che hanno optato per la valorizzazione degli indicatori R a livello di intera SSL.</t>
  </si>
  <si>
    <t xml:space="preserve">N.B. Qualora fosse necessario aggiungere righe di compilazione non previste CONTATTARE I REFERENTI DELLA RETELEADER. Per una migliore compatibilità, si consiglia la compilazione tramite microsoft Excel. </t>
  </si>
  <si>
    <t>Azione:</t>
  </si>
  <si>
    <t>ITSA001</t>
  </si>
  <si>
    <t>GAL Marghine</t>
  </si>
  <si>
    <t>ITSA002</t>
  </si>
  <si>
    <t>ITSA003</t>
  </si>
  <si>
    <t>GAL Barbagia</t>
  </si>
  <si>
    <t>ITSA004</t>
  </si>
  <si>
    <t>GAL Ogliastra</t>
  </si>
  <si>
    <t>ITSA005</t>
  </si>
  <si>
    <t>GAL BMG</t>
  </si>
  <si>
    <t>ITSA006</t>
  </si>
  <si>
    <t>GAL Linas Campidano</t>
  </si>
  <si>
    <t>ITSA007</t>
  </si>
  <si>
    <t>GAL Terras de Olia</t>
  </si>
  <si>
    <t>ITSA008</t>
  </si>
  <si>
    <t>GAL Anglona</t>
  </si>
  <si>
    <t>ITSA009</t>
  </si>
  <si>
    <t>GAL Marmilla</t>
  </si>
  <si>
    <t>ITSA010</t>
  </si>
  <si>
    <t>GAL Sinis</t>
  </si>
  <si>
    <t>ITSA011</t>
  </si>
  <si>
    <t>GAL Nuorese</t>
  </si>
  <si>
    <t>ITSA012</t>
  </si>
  <si>
    <t>GAL Barigadu Guilcer</t>
  </si>
  <si>
    <t>ITSA013</t>
  </si>
  <si>
    <t>GAL SGT</t>
  </si>
  <si>
    <t>ITSA014</t>
  </si>
  <si>
    <t>GAL Gallura</t>
  </si>
  <si>
    <t>ITSA015</t>
  </si>
  <si>
    <t>GAL Sarcidano Barbagia di Seulo</t>
  </si>
  <si>
    <t>ITSA016</t>
  </si>
  <si>
    <t>GAL Campidano</t>
  </si>
  <si>
    <t>ITSA017</t>
  </si>
  <si>
    <t>GAL Logudoro Goceano</t>
  </si>
  <si>
    <t>GAL Sulcis Iglesiente, Capoterra e Campidano di Cagliari</t>
  </si>
  <si>
    <t>SARDEGNA</t>
  </si>
  <si>
    <t>Riepilogo R per SSL</t>
  </si>
  <si>
    <t>O.32</t>
  </si>
  <si>
    <t>Numero di operazioni o di unità di formazione, consulenza e sensibilizzazione sovvenzionate</t>
  </si>
  <si>
    <t>O.27 (numero di imprese)</t>
  </si>
  <si>
    <t>O.27 Numero di imprese rurali che ricevono un sostegno all'vvio di nuove imprese</t>
  </si>
  <si>
    <t>IL TEMPLATE DEVE ESSERE INVIATO DEBITAMENTE COMPILATO ENTRO IL 20 DICEMBRE A RETELEADER@CREA.GOV.IT</t>
  </si>
  <si>
    <t xml:space="preserve">A.1.1. </t>
  </si>
  <si>
    <t>A.1.2.</t>
  </si>
  <si>
    <t>A.1.3.</t>
  </si>
  <si>
    <t>A.1.4.</t>
  </si>
  <si>
    <t>A.2.2. - AZIONE DI ACCOMPAGNAMENTO ALL'ATTUAZIONE DELLA SSL</t>
  </si>
  <si>
    <t>A.2.1. - VALORIZZAZIONE STORICO-CULTURALE DEL TERRITORIO E DEI PRODOTTI TIPICI: azione finalizzata al sostegno di nuovi eventi/iniziative locali e alla qualificazione di quelle già esistenti, e al sostegno di strumenti di promozione del patrimonio culturale e delle produzioni locali.</t>
  </si>
  <si>
    <t>A.3.1 -UMBRIA, LASCIATI SORPRENDERE (Cooperazione interterritoriale)</t>
  </si>
  <si>
    <t>A.3.2 - LE VIE DI FRANCESCO (Progetto di cooperazione interterritoriale)</t>
  </si>
  <si>
    <t>A.3.3 - IL VALORE DELL'ACQUA (Cooperazione transnazionale)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</si>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</sst>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#,##0.00\ &quot;€&quot;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MS Sans Serif"/>
    </font>
    <font>
      <sz val="10"/>
      <name val="MS Sans Serif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1"/>
      <color rgb="FF000000"/>
      <name val="Calibri Light"/>
      <family val="2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i/>
      <u/>
      <sz val="12"/>
      <color theme="9" tint="-0.499984740745262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0"/>
      <color rgb="FFC00000"/>
      <name val="Abad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badi"/>
      <family val="2"/>
    </font>
    <font>
      <sz val="9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 Light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6666"/>
      <name val="Calibri"/>
      <family val="2"/>
      <scheme val="minor"/>
    </font>
    <font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theme="1"/>
      <name val="Abadi"/>
      <family val="2"/>
    </font>
    <font>
      <b/>
      <sz val="10"/>
      <color rgb="FFC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4" tint="0.59999389629810485"/>
        <bgColor rgb="FFC0C0C0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</cellStyleXfs>
  <cellXfs count="246">
    <xf numFmtId="0" fontId="0" fillId="0" borderId="0" xfId="0"/>
    <xf numFmtId="0" fontId="6" fillId="4" borderId="2" xfId="4" applyFont="1" applyFill="1" applyBorder="1" applyAlignment="1">
      <alignment horizontal="center" vertical="center"/>
    </xf>
    <xf numFmtId="0" fontId="4" fillId="0" borderId="0" xfId="4"/>
    <xf numFmtId="0" fontId="8" fillId="0" borderId="1" xfId="1" applyFont="1" applyBorder="1" applyAlignment="1">
      <alignment horizontal="center" vertical="center" wrapText="1"/>
    </xf>
    <xf numFmtId="0" fontId="5" fillId="0" borderId="5" xfId="4" applyFont="1" applyBorder="1" applyAlignment="1">
      <alignment horizontal="right" vertical="center" wrapText="1"/>
    </xf>
    <xf numFmtId="0" fontId="5" fillId="0" borderId="6" xfId="4" applyFont="1" applyBorder="1" applyAlignment="1">
      <alignment horizontal="right" vertical="center" wrapText="1"/>
    </xf>
    <xf numFmtId="0" fontId="6" fillId="4" borderId="1" xfId="4" applyFont="1" applyFill="1" applyBorder="1" applyAlignment="1">
      <alignment horizontal="center" vertical="center"/>
    </xf>
    <xf numFmtId="0" fontId="0" fillId="3" borderId="1" xfId="0" applyFill="1" applyBorder="1"/>
    <xf numFmtId="0" fontId="9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9" fillId="0" borderId="1" xfId="0" applyFont="1" applyBorder="1"/>
    <xf numFmtId="164" fontId="5" fillId="0" borderId="1" xfId="4" applyNumberFormat="1" applyFont="1" applyBorder="1" applyAlignment="1">
      <alignment horizontal="center" vertical="center" wrapText="1"/>
    </xf>
    <xf numFmtId="164" fontId="5" fillId="0" borderId="0" xfId="4" applyNumberFormat="1" applyFont="1" applyAlignment="1">
      <alignment horizontal="center" vertical="center" wrapText="1"/>
    </xf>
    <xf numFmtId="0" fontId="5" fillId="0" borderId="0" xfId="4" applyFont="1" applyAlignment="1">
      <alignment horizontal="right" vertical="center" wrapText="1"/>
    </xf>
    <xf numFmtId="0" fontId="0" fillId="0" borderId="0" xfId="0" applyAlignment="1">
      <alignment wrapText="1"/>
    </xf>
    <xf numFmtId="0" fontId="0" fillId="3" borderId="10" xfId="0" applyFill="1" applyBorder="1"/>
    <xf numFmtId="0" fontId="0" fillId="2" borderId="1" xfId="0" applyFill="1" applyBorder="1"/>
    <xf numFmtId="0" fontId="8" fillId="2" borderId="0" xfId="0" applyFont="1" applyFill="1"/>
    <xf numFmtId="0" fontId="0" fillId="2" borderId="0" xfId="0" applyFill="1"/>
    <xf numFmtId="0" fontId="8" fillId="5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8" fillId="0" borderId="0" xfId="1" applyFont="1" applyAlignment="1">
      <alignment horizontal="center" vertical="center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0" fontId="7" fillId="2" borderId="0" xfId="0" applyFont="1" applyFill="1"/>
    <xf numFmtId="0" fontId="6" fillId="4" borderId="8" xfId="4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9" fillId="0" borderId="3" xfId="0" applyFont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19" fillId="2" borderId="29" xfId="2" applyFont="1" applyFill="1" applyBorder="1" applyAlignment="1">
      <alignment horizontal="left" vertical="top" wrapText="1"/>
    </xf>
    <xf numFmtId="0" fontId="0" fillId="0" borderId="28" xfId="0" applyBorder="1"/>
    <xf numFmtId="0" fontId="24" fillId="2" borderId="29" xfId="2" applyFont="1" applyFill="1" applyBorder="1" applyAlignment="1">
      <alignment vertical="top" wrapText="1"/>
    </xf>
    <xf numFmtId="0" fontId="19" fillId="2" borderId="29" xfId="0" applyFont="1" applyFill="1" applyBorder="1" applyAlignment="1">
      <alignment vertical="top" wrapText="1"/>
    </xf>
    <xf numFmtId="0" fontId="17" fillId="2" borderId="29" xfId="0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left" vertical="center" wrapText="1" readingOrder="1"/>
    </xf>
    <xf numFmtId="0" fontId="28" fillId="2" borderId="1" xfId="0" applyFont="1" applyFill="1" applyBorder="1" applyAlignment="1">
      <alignment horizontal="left" vertical="center"/>
    </xf>
    <xf numFmtId="0" fontId="28" fillId="2" borderId="1" xfId="2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31" fillId="12" borderId="1" xfId="0" applyFont="1" applyFill="1" applyBorder="1" applyAlignment="1">
      <alignment horizontal="left" vertical="center" wrapText="1"/>
    </xf>
    <xf numFmtId="0" fontId="31" fillId="13" borderId="1" xfId="0" applyFont="1" applyFill="1" applyBorder="1" applyAlignment="1">
      <alignment horizontal="justify" vertical="center" wrapText="1"/>
    </xf>
    <xf numFmtId="0" fontId="30" fillId="0" borderId="1" xfId="0" applyFont="1" applyBorder="1" applyAlignment="1">
      <alignment horizontal="justify" vertical="center" wrapText="1"/>
    </xf>
    <xf numFmtId="0" fontId="30" fillId="0" borderId="1" xfId="0" applyFont="1" applyBorder="1" applyAlignment="1">
      <alignment horizontal="left" vertical="center" wrapText="1"/>
    </xf>
    <xf numFmtId="0" fontId="21" fillId="10" borderId="30" xfId="2" applyFont="1" applyFill="1" applyBorder="1" applyAlignment="1">
      <alignment horizontal="center" vertical="center" wrapText="1"/>
    </xf>
    <xf numFmtId="0" fontId="33" fillId="4" borderId="2" xfId="4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34" fillId="0" borderId="0" xfId="0" applyFont="1"/>
    <xf numFmtId="0" fontId="11" fillId="0" borderId="1" xfId="0" applyFont="1" applyBorder="1"/>
    <xf numFmtId="0" fontId="35" fillId="0" borderId="1" xfId="0" applyFont="1" applyBorder="1" applyAlignment="1">
      <alignment horizontal="justify" vertical="center" wrapText="1"/>
    </xf>
    <xf numFmtId="0" fontId="35" fillId="0" borderId="1" xfId="0" applyFont="1" applyBorder="1" applyAlignment="1">
      <alignment horizontal="left" vertical="center" wrapText="1"/>
    </xf>
    <xf numFmtId="0" fontId="6" fillId="4" borderId="35" xfId="4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31" fillId="13" borderId="2" xfId="0" applyFont="1" applyFill="1" applyBorder="1" applyAlignment="1">
      <alignment horizontal="justify" vertical="center" wrapText="1"/>
    </xf>
    <xf numFmtId="43" fontId="0" fillId="0" borderId="11" xfId="0" applyNumberFormat="1" applyBorder="1"/>
    <xf numFmtId="0" fontId="21" fillId="14" borderId="30" xfId="2" applyFont="1" applyFill="1" applyBorder="1" applyAlignment="1">
      <alignment horizontal="center" vertical="center" wrapText="1"/>
    </xf>
    <xf numFmtId="164" fontId="36" fillId="0" borderId="0" xfId="4" applyNumberFormat="1" applyFont="1" applyAlignment="1">
      <alignment horizontal="center" vertical="center" wrapText="1"/>
    </xf>
    <xf numFmtId="0" fontId="7" fillId="2" borderId="11" xfId="0" applyFont="1" applyFill="1" applyBorder="1"/>
    <xf numFmtId="0" fontId="8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31" fillId="7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5" xfId="0" applyFont="1" applyBorder="1" applyAlignment="1">
      <alignment wrapText="1"/>
    </xf>
    <xf numFmtId="0" fontId="9" fillId="2" borderId="1" xfId="0" applyFont="1" applyFill="1" applyBorder="1"/>
    <xf numFmtId="0" fontId="38" fillId="2" borderId="11" xfId="0" applyFont="1" applyFill="1" applyBorder="1"/>
    <xf numFmtId="0" fontId="9" fillId="0" borderId="10" xfId="0" applyFont="1" applyBorder="1" applyAlignment="1">
      <alignment wrapText="1"/>
    </xf>
    <xf numFmtId="0" fontId="9" fillId="0" borderId="15" xfId="0" applyFont="1" applyBorder="1"/>
    <xf numFmtId="0" fontId="9" fillId="0" borderId="13" xfId="0" applyFont="1" applyBorder="1"/>
    <xf numFmtId="0" fontId="9" fillId="0" borderId="12" xfId="0" applyFont="1" applyBorder="1"/>
    <xf numFmtId="0" fontId="9" fillId="0" borderId="17" xfId="0" applyFont="1" applyBorder="1"/>
    <xf numFmtId="0" fontId="9" fillId="0" borderId="4" xfId="0" applyFont="1" applyBorder="1"/>
    <xf numFmtId="0" fontId="9" fillId="0" borderId="11" xfId="0" applyFont="1" applyBorder="1"/>
    <xf numFmtId="0" fontId="9" fillId="0" borderId="14" xfId="0" applyFont="1" applyBorder="1"/>
    <xf numFmtId="0" fontId="9" fillId="0" borderId="16" xfId="0" applyFont="1" applyBorder="1"/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center"/>
    </xf>
    <xf numFmtId="0" fontId="0" fillId="0" borderId="29" xfId="0" applyBorder="1"/>
    <xf numFmtId="0" fontId="17" fillId="2" borderId="28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19" fillId="2" borderId="0" xfId="2" applyFont="1" applyFill="1" applyBorder="1" applyAlignment="1">
      <alignment horizontal="left" vertical="top" wrapText="1"/>
    </xf>
    <xf numFmtId="0" fontId="19" fillId="2" borderId="0" xfId="2" applyFont="1" applyFill="1" applyBorder="1" applyAlignment="1">
      <alignment horizontal="center" vertical="center" wrapText="1"/>
    </xf>
    <xf numFmtId="0" fontId="21" fillId="14" borderId="37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vertical="top" wrapText="1"/>
    </xf>
    <xf numFmtId="0" fontId="24" fillId="2" borderId="0" xfId="2" applyFont="1" applyFill="1" applyBorder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2" fillId="2" borderId="0" xfId="2" applyFont="1" applyFill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21" fillId="9" borderId="37" xfId="2" applyFont="1" applyFill="1" applyBorder="1" applyAlignment="1">
      <alignment horizontal="center" vertical="center" wrapText="1"/>
    </xf>
    <xf numFmtId="0" fontId="41" fillId="2" borderId="0" xfId="0" applyFont="1" applyFill="1"/>
    <xf numFmtId="0" fontId="43" fillId="0" borderId="38" xfId="0" applyFont="1" applyBorder="1" applyAlignment="1">
      <alignment horizontal="justify" vertical="center" wrapText="1" readingOrder="1"/>
    </xf>
    <xf numFmtId="0" fontId="44" fillId="0" borderId="38" xfId="0" applyFont="1" applyBorder="1" applyAlignment="1">
      <alignment horizontal="left" vertical="center" wrapText="1" readingOrder="1"/>
    </xf>
    <xf numFmtId="0" fontId="44" fillId="0" borderId="39" xfId="0" applyFont="1" applyBorder="1" applyAlignment="1">
      <alignment horizontal="left" vertical="center" wrapText="1" readingOrder="1"/>
    </xf>
    <xf numFmtId="0" fontId="0" fillId="0" borderId="0" xfId="0" applyAlignment="1">
      <alignment vertical="center"/>
    </xf>
    <xf numFmtId="0" fontId="46" fillId="0" borderId="39" xfId="0" applyFont="1" applyBorder="1" applyAlignment="1">
      <alignment horizontal="justify" vertical="center" wrapText="1" readingOrder="1"/>
    </xf>
    <xf numFmtId="0" fontId="0" fillId="2" borderId="0" xfId="0" applyFill="1" applyAlignment="1">
      <alignment horizontal="left"/>
    </xf>
    <xf numFmtId="0" fontId="42" fillId="2" borderId="38" xfId="0" applyFont="1" applyFill="1" applyBorder="1" applyAlignment="1">
      <alignment horizontal="left" vertical="center" wrapText="1" readingOrder="1"/>
    </xf>
    <xf numFmtId="0" fontId="42" fillId="2" borderId="39" xfId="0" applyFont="1" applyFill="1" applyBorder="1" applyAlignment="1">
      <alignment horizontal="left" vertical="center" wrapText="1" readingOrder="1"/>
    </xf>
    <xf numFmtId="0" fontId="33" fillId="0" borderId="40" xfId="0" applyFont="1" applyBorder="1" applyAlignment="1">
      <alignment horizontal="left" vertical="center" wrapText="1" readingOrder="1"/>
    </xf>
    <xf numFmtId="0" fontId="4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7" fillId="11" borderId="1" xfId="0" applyFont="1" applyFill="1" applyBorder="1" applyAlignment="1">
      <alignment horizontal="left" vertical="center" wrapText="1"/>
    </xf>
    <xf numFmtId="0" fontId="28" fillId="11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15" borderId="36" xfId="4" applyFont="1" applyFill="1" applyBorder="1" applyAlignment="1">
      <alignment horizontal="center" vertical="center" wrapText="1"/>
    </xf>
    <xf numFmtId="0" fontId="6" fillId="16" borderId="23" xfId="4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 wrapText="1"/>
    </xf>
    <xf numFmtId="0" fontId="6" fillId="16" borderId="24" xfId="4" applyFont="1" applyFill="1" applyBorder="1" applyAlignment="1">
      <alignment horizontal="center" vertical="center" wrapText="1"/>
    </xf>
    <xf numFmtId="0" fontId="6" fillId="16" borderId="3" xfId="4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/>
    </xf>
    <xf numFmtId="0" fontId="37" fillId="16" borderId="2" xfId="0" applyFont="1" applyFill="1" applyBorder="1" applyAlignment="1">
      <alignment horizontal="center" vertical="center" wrapText="1"/>
    </xf>
    <xf numFmtId="0" fontId="6" fillId="16" borderId="36" xfId="4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/>
    </xf>
    <xf numFmtId="0" fontId="37" fillId="16" borderId="3" xfId="0" applyFont="1" applyFill="1" applyBorder="1" applyAlignment="1">
      <alignment horizontal="center" vertical="center" wrapText="1"/>
    </xf>
    <xf numFmtId="0" fontId="6" fillId="16" borderId="44" xfId="4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/>
    </xf>
    <xf numFmtId="0" fontId="11" fillId="5" borderId="46" xfId="0" applyFont="1" applyFill="1" applyBorder="1" applyAlignment="1">
      <alignment horizontal="center"/>
    </xf>
    <xf numFmtId="0" fontId="11" fillId="5" borderId="47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6" fillId="16" borderId="16" xfId="4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 vertical="center" wrapText="1"/>
    </xf>
    <xf numFmtId="0" fontId="6" fillId="16" borderId="12" xfId="4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left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0" fillId="3" borderId="3" xfId="0" applyFill="1" applyBorder="1" applyAlignment="1">
      <alignment wrapText="1"/>
    </xf>
    <xf numFmtId="166" fontId="8" fillId="2" borderId="1" xfId="0" applyNumberFormat="1" applyFont="1" applyFill="1" applyBorder="1" applyAlignment="1">
      <alignment horizontal="center" vertical="center"/>
    </xf>
    <xf numFmtId="0" fontId="4" fillId="0" borderId="0" xfId="4" applyAlignment="1">
      <alignment horizontal="center" vertical="center"/>
    </xf>
    <xf numFmtId="4" fontId="9" fillId="0" borderId="15" xfId="0" applyNumberFormat="1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8" fillId="0" borderId="14" xfId="0" applyFont="1" applyBorder="1"/>
    <xf numFmtId="0" fontId="8" fillId="0" borderId="16" xfId="0" applyFont="1" applyBorder="1"/>
    <xf numFmtId="1" fontId="9" fillId="0" borderId="11" xfId="0" applyNumberFormat="1" applyFont="1" applyBorder="1"/>
    <xf numFmtId="2" fontId="9" fillId="0" borderId="11" xfId="0" applyNumberFormat="1" applyFont="1" applyBorder="1"/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4" fontId="9" fillId="9" borderId="15" xfId="0" applyNumberFormat="1" applyFont="1" applyFill="1" applyBorder="1" applyAlignment="1">
      <alignment wrapText="1"/>
    </xf>
    <xf numFmtId="4" fontId="9" fillId="2" borderId="15" xfId="0" applyNumberFormat="1" applyFont="1" applyFill="1" applyBorder="1" applyAlignment="1">
      <alignment wrapText="1"/>
    </xf>
    <xf numFmtId="0" fontId="9" fillId="9" borderId="11" xfId="0" applyFont="1" applyFill="1" applyBorder="1"/>
    <xf numFmtId="0" fontId="9" fillId="9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7" fillId="2" borderId="28" xfId="0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39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32" xfId="5" applyFill="1" applyBorder="1" applyAlignment="1">
      <alignment horizontal="left" vertical="center" wrapText="1"/>
    </xf>
    <xf numFmtId="0" fontId="2" fillId="2" borderId="33" xfId="5" applyFill="1" applyBorder="1" applyAlignment="1">
      <alignment horizontal="left" vertical="center" wrapText="1"/>
    </xf>
    <xf numFmtId="0" fontId="2" fillId="2" borderId="34" xfId="5" applyFill="1" applyBorder="1" applyAlignment="1">
      <alignment horizontal="left" vertical="center" wrapText="1"/>
    </xf>
    <xf numFmtId="0" fontId="39" fillId="2" borderId="28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29" xfId="0" applyFont="1" applyFill="1" applyBorder="1" applyAlignment="1">
      <alignment horizontal="left" vertical="center" wrapText="1"/>
    </xf>
    <xf numFmtId="0" fontId="20" fillId="2" borderId="0" xfId="2" applyFont="1" applyFill="1" applyBorder="1" applyAlignment="1">
      <alignment horizontal="left" vertical="center" wrapText="1"/>
    </xf>
    <xf numFmtId="0" fontId="20" fillId="2" borderId="29" xfId="2" applyFont="1" applyFill="1" applyBorder="1" applyAlignment="1">
      <alignment horizontal="left" vertical="center" wrapText="1"/>
    </xf>
    <xf numFmtId="0" fontId="22" fillId="2" borderId="28" xfId="2" applyFont="1" applyFill="1" applyBorder="1" applyAlignment="1">
      <alignment horizontal="left" vertical="top" wrapText="1"/>
    </xf>
    <xf numFmtId="0" fontId="22" fillId="2" borderId="0" xfId="2" applyFont="1" applyFill="1" applyBorder="1" applyAlignment="1">
      <alignment horizontal="left" vertical="top" wrapText="1"/>
    </xf>
    <xf numFmtId="0" fontId="22" fillId="2" borderId="29" xfId="2" applyFont="1" applyFill="1" applyBorder="1" applyAlignment="1">
      <alignment horizontal="left" vertical="top" wrapText="1"/>
    </xf>
    <xf numFmtId="0" fontId="23" fillId="2" borderId="28" xfId="2" applyFont="1" applyFill="1" applyBorder="1" applyAlignment="1">
      <alignment horizontal="left" vertical="center" wrapText="1"/>
    </xf>
    <xf numFmtId="0" fontId="23" fillId="2" borderId="0" xfId="2" applyFont="1" applyFill="1" applyBorder="1" applyAlignment="1">
      <alignment horizontal="left" vertical="center" wrapText="1"/>
    </xf>
    <xf numFmtId="0" fontId="23" fillId="2" borderId="29" xfId="2" applyFont="1" applyFill="1" applyBorder="1" applyAlignment="1">
      <alignment horizontal="left" vertical="center" wrapText="1"/>
    </xf>
    <xf numFmtId="0" fontId="20" fillId="2" borderId="31" xfId="2" applyFont="1" applyFill="1" applyBorder="1" applyAlignment="1">
      <alignment horizontal="left" vertical="center" wrapText="1"/>
    </xf>
    <xf numFmtId="0" fontId="17" fillId="2" borderId="28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9" xfId="0" applyFont="1" applyFill="1" applyBorder="1" applyAlignment="1">
      <alignment horizontal="left" vertical="top" wrapText="1"/>
    </xf>
    <xf numFmtId="0" fontId="19" fillId="2" borderId="28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19" fillId="2" borderId="29" xfId="0" applyFont="1" applyFill="1" applyBorder="1" applyAlignment="1">
      <alignment horizontal="left" vertical="top" wrapText="1"/>
    </xf>
    <xf numFmtId="0" fontId="40" fillId="2" borderId="28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29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29" xfId="0" applyFont="1" applyBorder="1" applyAlignment="1">
      <alignment horizontal="left" vertical="top" wrapText="1"/>
    </xf>
    <xf numFmtId="0" fontId="18" fillId="2" borderId="28" xfId="2" applyFont="1" applyFill="1" applyBorder="1" applyAlignment="1">
      <alignment horizontal="center" vertical="center" wrapText="1"/>
    </xf>
    <xf numFmtId="0" fontId="18" fillId="2" borderId="0" xfId="2" applyFont="1" applyFill="1" applyBorder="1" applyAlignment="1">
      <alignment horizontal="center" vertical="center" wrapText="1"/>
    </xf>
    <xf numFmtId="0" fontId="18" fillId="2" borderId="29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left" vertical="center" wrapText="1"/>
    </xf>
    <xf numFmtId="0" fontId="19" fillId="2" borderId="0" xfId="2" applyFont="1" applyFill="1" applyBorder="1" applyAlignment="1">
      <alignment horizontal="left" vertical="center" wrapText="1"/>
    </xf>
    <xf numFmtId="0" fontId="19" fillId="2" borderId="29" xfId="2" applyFont="1" applyFill="1" applyBorder="1" applyAlignment="1">
      <alignment horizontal="left" vertical="center" wrapText="1"/>
    </xf>
    <xf numFmtId="0" fontId="43" fillId="0" borderId="38" xfId="0" applyFont="1" applyBorder="1" applyAlignment="1">
      <alignment horizontal="justify" vertical="center" wrapText="1" readingOrder="1"/>
    </xf>
    <xf numFmtId="0" fontId="43" fillId="0" borderId="39" xfId="0" applyFont="1" applyBorder="1" applyAlignment="1">
      <alignment horizontal="justify" vertical="center" wrapText="1" readingOrder="1"/>
    </xf>
    <xf numFmtId="0" fontId="42" fillId="2" borderId="38" xfId="0" applyFont="1" applyFill="1" applyBorder="1" applyAlignment="1">
      <alignment horizontal="left" vertical="center" wrapText="1" readingOrder="1"/>
    </xf>
    <xf numFmtId="0" fontId="42" fillId="2" borderId="39" xfId="0" applyFont="1" applyFill="1" applyBorder="1" applyAlignment="1">
      <alignment horizontal="left" vertical="center" wrapText="1" readingOrder="1"/>
    </xf>
    <xf numFmtId="0" fontId="42" fillId="2" borderId="40" xfId="0" applyFont="1" applyFill="1" applyBorder="1" applyAlignment="1">
      <alignment horizontal="left" vertical="center" wrapText="1" readingOrder="1"/>
    </xf>
    <xf numFmtId="0" fontId="45" fillId="0" borderId="38" xfId="0" applyFont="1" applyBorder="1" applyAlignment="1">
      <alignment horizontal="left" vertical="center" wrapText="1" readingOrder="1"/>
    </xf>
    <xf numFmtId="0" fontId="45" fillId="0" borderId="40" xfId="0" applyFont="1" applyBorder="1" applyAlignment="1">
      <alignment horizontal="left" vertical="center" wrapText="1" readingOrder="1"/>
    </xf>
    <xf numFmtId="0" fontId="44" fillId="0" borderId="40" xfId="0" applyFont="1" applyBorder="1" applyAlignment="1">
      <alignment horizontal="left" vertical="center" wrapText="1" readingOrder="1"/>
    </xf>
    <xf numFmtId="0" fontId="45" fillId="0" borderId="39" xfId="0" applyFont="1" applyBorder="1" applyAlignment="1">
      <alignment horizontal="left" vertical="center" wrapText="1" readingOrder="1"/>
    </xf>
    <xf numFmtId="0" fontId="9" fillId="0" borderId="1" xfId="4" applyFont="1" applyBorder="1" applyAlignment="1">
      <alignment horizontal="center" vertical="center"/>
    </xf>
    <xf numFmtId="0" fontId="6" fillId="4" borderId="8" xfId="4" applyFont="1" applyFill="1" applyBorder="1" applyAlignment="1">
      <alignment horizontal="center" vertical="center"/>
    </xf>
    <xf numFmtId="0" fontId="6" fillId="4" borderId="9" xfId="4" applyFont="1" applyFill="1" applyBorder="1" applyAlignment="1">
      <alignment horizontal="center" vertical="center"/>
    </xf>
    <xf numFmtId="0" fontId="6" fillId="4" borderId="10" xfId="4" applyFont="1" applyFill="1" applyBorder="1" applyAlignment="1">
      <alignment horizontal="center" vertical="center"/>
    </xf>
    <xf numFmtId="0" fontId="46" fillId="0" borderId="41" xfId="0" applyFont="1" applyBorder="1" applyAlignment="1">
      <alignment horizontal="center" vertical="center" wrapText="1"/>
    </xf>
    <xf numFmtId="0" fontId="46" fillId="0" borderId="42" xfId="0" applyFont="1" applyBorder="1" applyAlignment="1">
      <alignment horizontal="center" vertical="center" wrapText="1"/>
    </xf>
    <xf numFmtId="0" fontId="46" fillId="0" borderId="4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/>
    </xf>
    <xf numFmtId="0" fontId="46" fillId="0" borderId="42" xfId="0" applyFont="1" applyBorder="1" applyAlignment="1">
      <alignment horizontal="center" vertical="center"/>
    </xf>
    <xf numFmtId="0" fontId="46" fillId="0" borderId="43" xfId="0" applyFont="1" applyBorder="1" applyAlignment="1">
      <alignment horizontal="center" vertical="center"/>
    </xf>
    <xf numFmtId="0" fontId="32" fillId="7" borderId="1" xfId="0" applyFont="1" applyFill="1" applyBorder="1" applyAlignment="1">
      <alignment horizontal="center"/>
    </xf>
    <xf numFmtId="0" fontId="31" fillId="7" borderId="1" xfId="0" applyFont="1" applyFill="1" applyBorder="1" applyAlignment="1">
      <alignment horizontal="center"/>
    </xf>
    <xf numFmtId="0" fontId="31" fillId="7" borderId="8" xfId="0" applyFont="1" applyFill="1" applyBorder="1" applyAlignment="1">
      <alignment horizontal="center"/>
    </xf>
    <xf numFmtId="0" fontId="31" fillId="7" borderId="18" xfId="0" applyFont="1" applyFill="1" applyBorder="1" applyAlignment="1">
      <alignment horizontal="center" vertical="center"/>
    </xf>
    <xf numFmtId="0" fontId="31" fillId="7" borderId="24" xfId="0" applyFont="1" applyFill="1" applyBorder="1" applyAlignment="1">
      <alignment horizontal="center" vertical="center"/>
    </xf>
    <xf numFmtId="0" fontId="31" fillId="5" borderId="18" xfId="0" applyFont="1" applyFill="1" applyBorder="1" applyAlignment="1">
      <alignment horizontal="center" vertical="center"/>
    </xf>
    <xf numFmtId="0" fontId="31" fillId="5" borderId="24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/>
    </xf>
    <xf numFmtId="0" fontId="31" fillId="5" borderId="8" xfId="0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0" fillId="7" borderId="49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31" fillId="7" borderId="8" xfId="0" applyFont="1" applyFill="1" applyBorder="1" applyAlignment="1">
      <alignment horizontal="center" vertical="center"/>
    </xf>
    <xf numFmtId="0" fontId="31" fillId="7" borderId="9" xfId="0" applyFont="1" applyFill="1" applyBorder="1" applyAlignment="1">
      <alignment horizontal="center" vertical="center"/>
    </xf>
    <xf numFmtId="0" fontId="31" fillId="7" borderId="10" xfId="0" applyFont="1" applyFill="1" applyBorder="1" applyAlignment="1">
      <alignment horizontal="center" vertical="center"/>
    </xf>
    <xf numFmtId="0" fontId="50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31" fillId="7" borderId="1" xfId="0" applyFont="1" applyFill="1" applyBorder="1" applyAlignment="1">
      <alignment horizontal="center" vertical="center"/>
    </xf>
  </cellXfs>
  <cellStyles count="6">
    <cellStyle name="Collegamento ipertestuale" xfId="5" builtinId="8"/>
    <cellStyle name="Collegamento ipertestuale 2" xfId="3" xr:uid="{00000000-0005-0000-0000-000001000000}"/>
    <cellStyle name="Collegamento ipertestuale 3" xfId="2" xr:uid="{00000000-0005-0000-0000-000002000000}"/>
    <cellStyle name="Normale" xfId="0" builtinId="0"/>
    <cellStyle name="Normale 2" xfId="4" xr:uid="{00000000-0005-0000-0000-000004000000}"/>
    <cellStyle name="Normale 6" xfId="1" xr:uid="{00000000-0005-0000-0000-000005000000}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142875</xdr:rowOff>
    </xdr:from>
    <xdr:to>
      <xdr:col>13</xdr:col>
      <xdr:colOff>286157</xdr:colOff>
      <xdr:row>4</xdr:row>
      <xdr:rowOff>94327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E622170-412B-4515-B806-83353093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9400" y="142875"/>
          <a:ext cx="1352957" cy="71345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</xdr:row>
      <xdr:rowOff>0</xdr:rowOff>
    </xdr:from>
    <xdr:to>
      <xdr:col>0</xdr:col>
      <xdr:colOff>1149528</xdr:colOff>
      <xdr:row>4</xdr:row>
      <xdr:rowOff>128464</xdr:rowOff>
    </xdr:to>
    <xdr:pic>
      <xdr:nvPicPr>
        <xdr:cNvPr id="5" name="Immagine 2">
          <a:extLst>
            <a:ext uri="{FF2B5EF4-FFF2-40B4-BE49-F238E27FC236}">
              <a16:creationId xmlns:a16="http://schemas.microsoft.com/office/drawing/2014/main" id="{332AA5E5-EC2F-4406-B8B4-636CD5A78871}"/>
            </a:ext>
            <a:ext uri="{147F2762-F138-4A5C-976F-8EAC2B608ADB}">
              <a16:predDERef xmlns:a16="http://schemas.microsoft.com/office/drawing/2014/main" pred="{4E622170-412B-4515-B806-833530936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9550" y="190500"/>
          <a:ext cx="939978" cy="699964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276226</xdr:colOff>
      <xdr:row>0</xdr:row>
      <xdr:rowOff>57150</xdr:rowOff>
    </xdr:from>
    <xdr:to>
      <xdr:col>6</xdr:col>
      <xdr:colOff>36285</xdr:colOff>
      <xdr:row>5</xdr:row>
      <xdr:rowOff>9071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BE668277-7F9A-4396-972C-F9E1C2680BAD}"/>
            </a:ext>
            <a:ext uri="{147F2762-F138-4A5C-976F-8EAC2B608ADB}">
              <a16:predDERef xmlns:a16="http://schemas.microsoft.com/office/drawing/2014/main" pred="{332AA5E5-EC2F-4406-B8B4-636CD5A78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81726" y="57150"/>
          <a:ext cx="1655988" cy="859064"/>
        </a:xfrm>
        <a:prstGeom prst="rect">
          <a:avLst/>
        </a:prstGeom>
      </xdr:spPr>
    </xdr:pic>
    <xdr:clientData/>
  </xdr:twoCellAnchor>
  <xdr:twoCellAnchor editAs="oneCell">
    <xdr:from>
      <xdr:col>1</xdr:col>
      <xdr:colOff>1162957</xdr:colOff>
      <xdr:row>0</xdr:row>
      <xdr:rowOff>55790</xdr:rowOff>
    </xdr:from>
    <xdr:to>
      <xdr:col>1</xdr:col>
      <xdr:colOff>2503715</xdr:colOff>
      <xdr:row>5</xdr:row>
      <xdr:rowOff>23369</xdr:rowOff>
    </xdr:to>
    <xdr:pic>
      <xdr:nvPicPr>
        <xdr:cNvPr id="9" name="Immagine 4">
          <a:extLst>
            <a:ext uri="{FF2B5EF4-FFF2-40B4-BE49-F238E27FC236}">
              <a16:creationId xmlns:a16="http://schemas.microsoft.com/office/drawing/2014/main" id="{FE48D8C4-732B-49D3-8457-9C03ACD54DB4}"/>
            </a:ext>
            <a:ext uri="{147F2762-F138-4A5C-976F-8EAC2B608ADB}">
              <a16:predDERef xmlns:a16="http://schemas.microsoft.com/office/drawing/2014/main" pred="{BE668277-7F9A-4396-972C-F9E1C268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3528" y="55790"/>
          <a:ext cx="1340758" cy="874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eterurale.it/flex/cm/pages/ServeBLOB.php/L/IT/IDPagina/25188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iorgia.matteucci@crea.gov.it" TargetMode="External"/><Relationship Id="rId13" Type="http://schemas.openxmlformats.org/officeDocument/2006/relationships/hyperlink" Target="mailto:marta.striano@crea.gov.it" TargetMode="External"/><Relationship Id="rId3" Type="http://schemas.openxmlformats.org/officeDocument/2006/relationships/hyperlink" Target="mailto:emilia.reda@crea.gov.it" TargetMode="External"/><Relationship Id="rId7" Type="http://schemas.openxmlformats.org/officeDocument/2006/relationships/hyperlink" Target="mailto:filippo.chiozzotto@crea.gov.it" TargetMode="External"/><Relationship Id="rId12" Type="http://schemas.openxmlformats.org/officeDocument/2006/relationships/hyperlink" Target="mailto:marta.striano@crea.gov.it" TargetMode="External"/><Relationship Id="rId2" Type="http://schemas.openxmlformats.org/officeDocument/2006/relationships/hyperlink" Target="mailto:annalisa.delprete@crea.gov.it" TargetMode="External"/><Relationship Id="rId1" Type="http://schemas.openxmlformats.org/officeDocument/2006/relationships/hyperlink" Target="mailto:annalisa.delprete@crea.gov.it" TargetMode="External"/><Relationship Id="rId6" Type="http://schemas.openxmlformats.org/officeDocument/2006/relationships/hyperlink" Target="mailto:filippo.chiozzotto@crea.gov.it" TargetMode="External"/><Relationship Id="rId11" Type="http://schemas.openxmlformats.org/officeDocument/2006/relationships/hyperlink" Target="mailto:marinella.paci@crea.gov.it" TargetMode="External"/><Relationship Id="rId5" Type="http://schemas.openxmlformats.org/officeDocument/2006/relationships/hyperlink" Target="mailto:fabio.muscas@crea.gov.it" TargetMode="External"/><Relationship Id="rId10" Type="http://schemas.openxmlformats.org/officeDocument/2006/relationships/hyperlink" Target="mailto:giulia.diglio@crea.gov.it" TargetMode="External"/><Relationship Id="rId4" Type="http://schemas.openxmlformats.org/officeDocument/2006/relationships/hyperlink" Target="mailto:fabio.muscas@crea.gov.it" TargetMode="External"/><Relationship Id="rId9" Type="http://schemas.openxmlformats.org/officeDocument/2006/relationships/hyperlink" Target="mailto:giorgia.matteucci@crea.gov.it" TargetMode="External"/><Relationship Id="rId14" Type="http://schemas.openxmlformats.org/officeDocument/2006/relationships/hyperlink" Target="mailto:smilka.guerra@crea.gov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AN115"/>
  <sheetViews>
    <sheetView zoomScale="70" zoomScaleNormal="70" workbookViewId="0">
      <selection activeCell="R9" sqref="R9"/>
    </sheetView>
  </sheetViews>
  <sheetFormatPr defaultRowHeight="15" x14ac:dyDescent="0.25"/>
  <cols>
    <col min="1" max="1" width="26.5703125" customWidth="1"/>
    <col min="2" max="2" width="48.7109375" customWidth="1"/>
    <col min="3" max="5" width="9.28515625" bestFit="1" customWidth="1"/>
    <col min="6" max="14" width="8.7109375" customWidth="1"/>
    <col min="15" max="15" width="15.140625" customWidth="1"/>
  </cols>
  <sheetData>
    <row r="1" spans="1:40" s="2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8"/>
    </row>
    <row r="2" spans="1:40" s="21" customFormat="1" x14ac:dyDescent="0.25">
      <c r="A2" s="39"/>
      <c r="O2" s="40"/>
    </row>
    <row r="3" spans="1:40" s="21" customFormat="1" x14ac:dyDescent="0.25">
      <c r="A3" s="39"/>
      <c r="O3" s="40"/>
    </row>
    <row r="4" spans="1:40" s="21" customFormat="1" x14ac:dyDescent="0.25">
      <c r="A4" s="39"/>
      <c r="O4" s="40"/>
    </row>
    <row r="5" spans="1:40" s="21" customFormat="1" x14ac:dyDescent="0.25">
      <c r="A5" s="39"/>
      <c r="O5" s="40"/>
    </row>
    <row r="6" spans="1:40" s="21" customFormat="1" x14ac:dyDescent="0.25">
      <c r="A6" s="39"/>
      <c r="O6" s="40"/>
    </row>
    <row r="7" spans="1:40" s="101" customFormat="1" ht="61.9" customHeight="1" x14ac:dyDescent="0.4">
      <c r="A7" s="192" t="s">
        <v>713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4"/>
    </row>
    <row r="8" spans="1:40" ht="43.15" customHeight="1" x14ac:dyDescent="0.25">
      <c r="A8" s="195" t="s">
        <v>0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7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</row>
    <row r="9" spans="1:40" ht="15" customHeight="1" x14ac:dyDescent="0.25">
      <c r="A9" s="198" t="s">
        <v>1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</row>
    <row r="10" spans="1:40" ht="53.65" customHeight="1" x14ac:dyDescent="0.25">
      <c r="A10" s="198"/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20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 ht="56.65" customHeight="1" x14ac:dyDescent="0.25">
      <c r="A11" s="201" t="s">
        <v>781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3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 ht="36" customHeight="1" x14ac:dyDescent="0.25">
      <c r="A12" s="204" t="s">
        <v>2</v>
      </c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6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</row>
    <row r="13" spans="1:40" ht="37.5" customHeight="1" x14ac:dyDescent="0.25">
      <c r="A13" s="42"/>
      <c r="B13" s="169" t="s">
        <v>712</v>
      </c>
      <c r="C13" s="169"/>
      <c r="D13" s="169"/>
      <c r="E13" s="169"/>
      <c r="F13" s="169"/>
      <c r="G13" s="169"/>
      <c r="H13" s="169"/>
      <c r="I13" s="170"/>
      <c r="J13" s="170"/>
      <c r="K13" s="170"/>
      <c r="L13" s="170"/>
      <c r="M13" s="170"/>
      <c r="N13" s="170"/>
      <c r="O13" s="89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 ht="15.75" customHeight="1" x14ac:dyDescent="0.25">
      <c r="A14" s="42"/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8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</row>
    <row r="15" spans="1:40" s="21" customFormat="1" ht="15.75" customHeight="1" x14ac:dyDescent="0.25">
      <c r="A15" s="90"/>
      <c r="B15" s="91"/>
      <c r="C15" s="91"/>
      <c r="D15" s="92"/>
      <c r="E15" s="93"/>
      <c r="F15" s="93"/>
      <c r="G15" s="93"/>
      <c r="H15" s="92"/>
      <c r="I15" s="92"/>
      <c r="J15" s="92"/>
      <c r="K15" s="92"/>
      <c r="L15" s="92"/>
      <c r="M15" s="92"/>
      <c r="N15" s="92"/>
      <c r="O15" s="41"/>
    </row>
    <row r="16" spans="1:40" ht="15.75" customHeight="1" x14ac:dyDescent="0.25">
      <c r="A16" s="179"/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</row>
    <row r="17" spans="1:40" ht="47.25" customHeight="1" x14ac:dyDescent="0.25">
      <c r="A17" s="54" t="s">
        <v>729</v>
      </c>
      <c r="B17" s="177" t="s">
        <v>737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8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</row>
    <row r="18" spans="1:40" ht="15" customHeight="1" x14ac:dyDescent="0.25">
      <c r="A18" s="182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4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</row>
    <row r="19" spans="1:40" ht="56.65" customHeight="1" x14ac:dyDescent="0.25">
      <c r="A19" s="94" t="s">
        <v>5</v>
      </c>
      <c r="B19" s="185" t="s">
        <v>6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8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 ht="15.75" x14ac:dyDescent="0.25">
      <c r="A20" s="42"/>
      <c r="B20" s="9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43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 ht="64.150000000000006" customHeight="1" x14ac:dyDescent="0.25">
      <c r="A21" s="54" t="s">
        <v>730</v>
      </c>
      <c r="B21" s="185" t="s">
        <v>736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8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 ht="15.75" x14ac:dyDescent="0.25">
      <c r="A22" s="42"/>
      <c r="B22" s="95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4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 ht="59.1" customHeight="1" x14ac:dyDescent="0.25">
      <c r="A23" s="54" t="s">
        <v>731</v>
      </c>
      <c r="B23" s="185" t="s">
        <v>735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8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 ht="15.75" x14ac:dyDescent="0.25">
      <c r="A24" s="42"/>
      <c r="B24" s="98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45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 ht="66" customHeight="1" x14ac:dyDescent="0.25">
      <c r="A25" s="66" t="s">
        <v>776</v>
      </c>
      <c r="B25" s="185" t="s">
        <v>734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8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</row>
    <row r="26" spans="1:40" ht="15.75" x14ac:dyDescent="0.25">
      <c r="A26" s="186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8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</row>
    <row r="27" spans="1:40" ht="15" customHeight="1" x14ac:dyDescent="0.25">
      <c r="A27" s="186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8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hidden="1" x14ac:dyDescent="0.25">
      <c r="A28" s="42"/>
      <c r="O28" s="89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ht="61.15" customHeight="1" x14ac:dyDescent="0.25">
      <c r="A29" s="54" t="s">
        <v>732</v>
      </c>
      <c r="B29" s="185" t="s">
        <v>738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8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ht="15.75" x14ac:dyDescent="0.25">
      <c r="A30" s="189"/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x14ac:dyDescent="0.25">
      <c r="A31" s="42"/>
      <c r="O31" s="89"/>
    </row>
    <row r="32" spans="1:40" ht="49.15" customHeight="1" x14ac:dyDescent="0.25">
      <c r="A32" s="100" t="s">
        <v>3</v>
      </c>
      <c r="B32" s="177" t="s">
        <v>4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8"/>
    </row>
    <row r="33" spans="1:40" x14ac:dyDescent="0.25">
      <c r="A33" s="42"/>
      <c r="O33" s="89"/>
    </row>
    <row r="34" spans="1:40" x14ac:dyDescent="0.25">
      <c r="A34" s="42"/>
      <c r="O34" s="89"/>
    </row>
    <row r="35" spans="1:40" ht="36.4" customHeight="1" x14ac:dyDescent="0.25">
      <c r="A35" s="174" t="s">
        <v>739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6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40.5" customHeight="1" x14ac:dyDescent="0.25">
      <c r="A36" s="166" t="s">
        <v>711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8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36" customHeight="1" thickBot="1" x14ac:dyDescent="0.3">
      <c r="A37" s="171" t="s">
        <v>710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3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1:40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0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</row>
    <row r="84" spans="1:40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</row>
    <row r="85" spans="1:40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</row>
    <row r="86" spans="1:40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 spans="1:40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 spans="1:40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 spans="1:40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 spans="1:40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 spans="1:40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</row>
    <row r="97" spans="1:40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</row>
    <row r="98" spans="1:40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  <row r="102" spans="1:40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</row>
    <row r="103" spans="1:40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</row>
    <row r="104" spans="1:40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</row>
    <row r="105" spans="1:40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</row>
    <row r="106" spans="1:40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</row>
    <row r="107" spans="1:40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</row>
    <row r="108" spans="1:40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</row>
    <row r="109" spans="1:40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</row>
    <row r="110" spans="1:40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</row>
    <row r="111" spans="1:40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</row>
    <row r="112" spans="1:40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</sheetData>
  <sheetProtection formatCells="0" formatColumns="0" formatRows="0" insertColumns="0" insertRows="0" insertHyperlinks="0" deleteColumns="0" deleteRows="0" sort="0" autoFilter="0" pivotTables="0"/>
  <mergeCells count="23">
    <mergeCell ref="B29:O29"/>
    <mergeCell ref="A30:O30"/>
    <mergeCell ref="A7:O7"/>
    <mergeCell ref="A8:O8"/>
    <mergeCell ref="A9:O10"/>
    <mergeCell ref="A11:O11"/>
    <mergeCell ref="A12:O12"/>
    <mergeCell ref="A36:O36"/>
    <mergeCell ref="B13:H13"/>
    <mergeCell ref="I13:N13"/>
    <mergeCell ref="A37:O37"/>
    <mergeCell ref="A35:O35"/>
    <mergeCell ref="B14:O14"/>
    <mergeCell ref="B32:O32"/>
    <mergeCell ref="A16:O16"/>
    <mergeCell ref="B17:O17"/>
    <mergeCell ref="A18:O18"/>
    <mergeCell ref="B19:O19"/>
    <mergeCell ref="B21:O21"/>
    <mergeCell ref="B23:O23"/>
    <mergeCell ref="B25:O25"/>
    <mergeCell ref="A26:O26"/>
    <mergeCell ref="A27:O27"/>
  </mergeCells>
  <hyperlinks>
    <hyperlink ref="A37" r:id="rId1" xr:uid="{00000000-0004-0000-0000-000000000000}"/>
  </hyperlinks>
  <pageMargins left="0.7" right="0.7" top="0.75" bottom="0.75" header="0.3" footer="0.3"/>
  <pageSetup paperSize="9" orientation="portrait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W194"/>
  <sheetViews>
    <sheetView topLeftCell="A176" zoomScale="80" zoomScaleNormal="80" workbookViewId="0">
      <selection activeCell="G183" sqref="G183"/>
    </sheetView>
  </sheetViews>
  <sheetFormatPr defaultRowHeight="15" customHeight="1" x14ac:dyDescent="0.25"/>
  <cols>
    <col min="1" max="1" width="18.7109375" customWidth="1"/>
    <col min="2" max="2" width="10.28515625" bestFit="1" customWidth="1"/>
    <col min="3" max="3" width="10.28515625" customWidth="1"/>
    <col min="4" max="4" width="14.7109375" bestFit="1" customWidth="1"/>
    <col min="5" max="5" width="12.7109375" bestFit="1" customWidth="1"/>
    <col min="6" max="6" width="12.7109375" customWidth="1"/>
    <col min="7" max="7" width="27.28515625" customWidth="1"/>
    <col min="9" max="9" width="19.28515625" customWidth="1"/>
    <col min="11" max="11" width="10.42578125" bestFit="1" customWidth="1"/>
    <col min="12" max="12" width="10.42578125" customWidth="1"/>
    <col min="13" max="13" width="39.7109375" bestFit="1" customWidth="1"/>
    <col min="15" max="15" width="17.7109375" bestFit="1" customWidth="1"/>
    <col min="16" max="16" width="44.7109375" customWidth="1"/>
    <col min="17" max="17" width="24" bestFit="1" customWidth="1"/>
    <col min="18" max="18" width="108.7109375" bestFit="1" customWidth="1"/>
    <col min="22" max="22" width="198.28515625" bestFit="1" customWidth="1"/>
  </cols>
  <sheetData>
    <row r="1" spans="1:23" ht="30" x14ac:dyDescent="0.25">
      <c r="A1" s="143" t="s">
        <v>154</v>
      </c>
      <c r="B1" s="144" t="s">
        <v>53</v>
      </c>
      <c r="C1" s="144" t="s">
        <v>7</v>
      </c>
      <c r="D1" s="143" t="s">
        <v>155</v>
      </c>
      <c r="E1" s="143" t="s">
        <v>156</v>
      </c>
      <c r="F1" s="34"/>
    </row>
    <row r="2" spans="1:23" ht="45" x14ac:dyDescent="0.25">
      <c r="A2" s="145" t="s">
        <v>157</v>
      </c>
      <c r="B2" s="146">
        <v>1</v>
      </c>
      <c r="C2" s="146" t="s">
        <v>158</v>
      </c>
      <c r="D2" s="145">
        <v>1150930053</v>
      </c>
      <c r="E2" s="145" t="s">
        <v>159</v>
      </c>
      <c r="F2" s="34"/>
    </row>
    <row r="3" spans="1:23" ht="30" x14ac:dyDescent="0.25">
      <c r="A3" s="145" t="s">
        <v>160</v>
      </c>
      <c r="B3" s="146">
        <v>1</v>
      </c>
      <c r="C3" s="146" t="s">
        <v>158</v>
      </c>
      <c r="D3" s="145">
        <v>2253110064</v>
      </c>
      <c r="E3" s="145" t="s">
        <v>161</v>
      </c>
      <c r="F3" s="34"/>
      <c r="G3" s="18" t="s">
        <v>162</v>
      </c>
      <c r="I3" s="7" t="s">
        <v>163</v>
      </c>
      <c r="K3" s="7" t="s">
        <v>164</v>
      </c>
      <c r="M3" s="7" t="s">
        <v>165</v>
      </c>
      <c r="O3" s="7" t="s">
        <v>166</v>
      </c>
      <c r="P3" s="7" t="s">
        <v>167</v>
      </c>
      <c r="Q3" s="7" t="s">
        <v>168</v>
      </c>
      <c r="R3" s="7" t="s">
        <v>99</v>
      </c>
      <c r="T3" s="7" t="s">
        <v>97</v>
      </c>
      <c r="U3" s="7" t="s">
        <v>98</v>
      </c>
      <c r="V3" s="7" t="s">
        <v>99</v>
      </c>
      <c r="W3" s="148" t="s">
        <v>105</v>
      </c>
    </row>
    <row r="4" spans="1:23" s="8" customFormat="1" ht="45" customHeight="1" x14ac:dyDescent="0.25">
      <c r="A4" s="145" t="s">
        <v>169</v>
      </c>
      <c r="B4" s="146">
        <v>1</v>
      </c>
      <c r="C4" s="146" t="s">
        <v>158</v>
      </c>
      <c r="D4" s="145">
        <v>8435750016</v>
      </c>
      <c r="E4" s="145" t="s">
        <v>170</v>
      </c>
      <c r="F4" s="34"/>
      <c r="G4" s="13" t="s">
        <v>73</v>
      </c>
      <c r="I4" s="13" t="s">
        <v>171</v>
      </c>
      <c r="K4" s="13" t="s">
        <v>172</v>
      </c>
      <c r="L4"/>
      <c r="M4" s="13" t="s">
        <v>173</v>
      </c>
      <c r="O4" s="13" t="s">
        <v>174</v>
      </c>
      <c r="P4" s="13" t="s">
        <v>175</v>
      </c>
      <c r="Q4" s="13" t="s">
        <v>176</v>
      </c>
      <c r="R4" s="13" t="s">
        <v>177</v>
      </c>
      <c r="T4" s="13" t="s">
        <v>178</v>
      </c>
      <c r="U4" s="13" t="s">
        <v>179</v>
      </c>
      <c r="V4" s="13" t="s">
        <v>180</v>
      </c>
      <c r="W4" s="61" t="s">
        <v>108</v>
      </c>
    </row>
    <row r="5" spans="1:23" s="8" customFormat="1" ht="24" x14ac:dyDescent="0.2">
      <c r="A5" s="145" t="s">
        <v>181</v>
      </c>
      <c r="B5" s="146">
        <v>1</v>
      </c>
      <c r="C5" s="146" t="s">
        <v>158</v>
      </c>
      <c r="D5" s="145">
        <v>1753480068</v>
      </c>
      <c r="E5" s="145" t="s">
        <v>182</v>
      </c>
      <c r="F5" s="34"/>
      <c r="G5" s="72" t="s">
        <v>74</v>
      </c>
      <c r="I5" s="13" t="s">
        <v>183</v>
      </c>
      <c r="K5" s="13" t="s">
        <v>184</v>
      </c>
      <c r="M5" s="13" t="s">
        <v>185</v>
      </c>
      <c r="O5" s="13" t="s">
        <v>186</v>
      </c>
      <c r="P5" s="13" t="s">
        <v>187</v>
      </c>
      <c r="Q5" s="13" t="s">
        <v>188</v>
      </c>
      <c r="R5" s="13" t="s">
        <v>189</v>
      </c>
      <c r="T5" s="13" t="s">
        <v>190</v>
      </c>
      <c r="U5" s="13" t="s">
        <v>191</v>
      </c>
      <c r="V5" s="13" t="s">
        <v>192</v>
      </c>
      <c r="W5" s="61" t="s">
        <v>111</v>
      </c>
    </row>
    <row r="6" spans="1:23" s="8" customFormat="1" ht="45" x14ac:dyDescent="0.2">
      <c r="A6" s="145" t="s">
        <v>193</v>
      </c>
      <c r="B6" s="146">
        <v>1</v>
      </c>
      <c r="C6" s="146" t="s">
        <v>158</v>
      </c>
      <c r="D6" s="145">
        <v>1636690032</v>
      </c>
      <c r="E6" s="145" t="s">
        <v>194</v>
      </c>
      <c r="F6" s="34"/>
      <c r="I6" s="13" t="s">
        <v>195</v>
      </c>
      <c r="M6" s="13" t="s">
        <v>196</v>
      </c>
      <c r="O6" s="13" t="s">
        <v>197</v>
      </c>
      <c r="P6" s="13" t="s">
        <v>198</v>
      </c>
      <c r="Q6" s="13" t="s">
        <v>199</v>
      </c>
      <c r="R6" s="13" t="s">
        <v>189</v>
      </c>
      <c r="T6" s="13" t="s">
        <v>200</v>
      </c>
      <c r="U6" s="13" t="s">
        <v>201</v>
      </c>
      <c r="V6" s="13" t="s">
        <v>202</v>
      </c>
      <c r="W6" s="61" t="s">
        <v>114</v>
      </c>
    </row>
    <row r="7" spans="1:23" s="8" customFormat="1" ht="36" x14ac:dyDescent="0.2">
      <c r="A7" s="145" t="s">
        <v>203</v>
      </c>
      <c r="B7" s="146">
        <v>1</v>
      </c>
      <c r="C7" s="146" t="s">
        <v>158</v>
      </c>
      <c r="D7" s="145">
        <v>2316570049</v>
      </c>
      <c r="E7" s="145" t="s">
        <v>204</v>
      </c>
      <c r="F7" s="34"/>
      <c r="I7" s="72" t="s">
        <v>205</v>
      </c>
      <c r="M7" s="13" t="s">
        <v>206</v>
      </c>
      <c r="O7" s="13" t="s">
        <v>207</v>
      </c>
      <c r="P7" s="13" t="s">
        <v>208</v>
      </c>
      <c r="Q7" s="13" t="s">
        <v>199</v>
      </c>
      <c r="R7" s="13" t="s">
        <v>189</v>
      </c>
      <c r="T7" s="13" t="s">
        <v>209</v>
      </c>
      <c r="U7" s="13" t="s">
        <v>210</v>
      </c>
      <c r="V7" s="13" t="s">
        <v>211</v>
      </c>
      <c r="W7" s="61" t="s">
        <v>108</v>
      </c>
    </row>
    <row r="8" spans="1:23" s="8" customFormat="1" ht="24" x14ac:dyDescent="0.2">
      <c r="A8" s="145" t="s">
        <v>212</v>
      </c>
      <c r="B8" s="146">
        <v>1</v>
      </c>
      <c r="C8" s="146" t="s">
        <v>158</v>
      </c>
      <c r="D8" s="145">
        <v>2581140049</v>
      </c>
      <c r="E8" s="145" t="s">
        <v>213</v>
      </c>
      <c r="F8" s="34"/>
      <c r="I8" s="13" t="s">
        <v>214</v>
      </c>
      <c r="M8" s="13" t="s">
        <v>215</v>
      </c>
      <c r="O8" s="13" t="s">
        <v>216</v>
      </c>
      <c r="P8" s="13" t="s">
        <v>217</v>
      </c>
      <c r="Q8" s="13" t="s">
        <v>218</v>
      </c>
      <c r="R8" s="13" t="s">
        <v>219</v>
      </c>
      <c r="T8" s="13" t="s">
        <v>220</v>
      </c>
      <c r="U8" s="13" t="s">
        <v>221</v>
      </c>
      <c r="V8" s="13" t="s">
        <v>222</v>
      </c>
      <c r="W8" s="61" t="s">
        <v>108</v>
      </c>
    </row>
    <row r="9" spans="1:23" s="8" customFormat="1" ht="30" x14ac:dyDescent="0.2">
      <c r="A9" s="145" t="s">
        <v>223</v>
      </c>
      <c r="B9" s="146">
        <v>1</v>
      </c>
      <c r="C9" s="146" t="s">
        <v>158</v>
      </c>
      <c r="D9" s="145">
        <v>92016090026</v>
      </c>
      <c r="E9" s="145" t="s">
        <v>224</v>
      </c>
      <c r="F9" s="34"/>
      <c r="M9" s="13" t="s">
        <v>225</v>
      </c>
      <c r="O9" s="13" t="s">
        <v>226</v>
      </c>
      <c r="P9" s="13" t="s">
        <v>227</v>
      </c>
      <c r="Q9" s="13" t="s">
        <v>218</v>
      </c>
      <c r="R9" s="13" t="s">
        <v>219</v>
      </c>
      <c r="T9" s="13" t="s">
        <v>228</v>
      </c>
      <c r="U9" s="13" t="s">
        <v>229</v>
      </c>
      <c r="V9" s="23" t="s">
        <v>230</v>
      </c>
      <c r="W9" s="61" t="s">
        <v>108</v>
      </c>
    </row>
    <row r="10" spans="1:23" s="8" customFormat="1" ht="48" x14ac:dyDescent="0.2">
      <c r="A10" s="145" t="s">
        <v>231</v>
      </c>
      <c r="B10" s="146">
        <v>1</v>
      </c>
      <c r="C10" s="146" t="s">
        <v>158</v>
      </c>
      <c r="D10" s="145">
        <v>1613650058</v>
      </c>
      <c r="E10" s="145" t="s">
        <v>232</v>
      </c>
      <c r="F10" s="34"/>
      <c r="M10" s="13" t="s">
        <v>233</v>
      </c>
      <c r="O10" s="13" t="s">
        <v>234</v>
      </c>
      <c r="P10" s="13" t="s">
        <v>235</v>
      </c>
      <c r="Q10" s="13" t="s">
        <v>236</v>
      </c>
      <c r="R10" s="13" t="s">
        <v>237</v>
      </c>
      <c r="T10" s="13" t="s">
        <v>130</v>
      </c>
      <c r="U10" s="13" t="s">
        <v>131</v>
      </c>
      <c r="V10" s="13" t="s">
        <v>238</v>
      </c>
      <c r="W10" s="61" t="s">
        <v>132</v>
      </c>
    </row>
    <row r="11" spans="1:23" s="8" customFormat="1" ht="15.6" customHeight="1" x14ac:dyDescent="0.2">
      <c r="A11" s="145" t="s">
        <v>239</v>
      </c>
      <c r="B11" s="146">
        <v>1</v>
      </c>
      <c r="C11" s="146" t="s">
        <v>158</v>
      </c>
      <c r="D11" s="145">
        <v>2427880022</v>
      </c>
      <c r="E11" s="145" t="s">
        <v>240</v>
      </c>
      <c r="F11" s="34"/>
      <c r="M11" s="13" t="s">
        <v>241</v>
      </c>
      <c r="O11" s="13" t="s">
        <v>242</v>
      </c>
      <c r="P11" s="13" t="s">
        <v>243</v>
      </c>
      <c r="Q11" s="13" t="s">
        <v>244</v>
      </c>
      <c r="R11" s="13" t="s">
        <v>245</v>
      </c>
      <c r="T11" s="13" t="s">
        <v>133</v>
      </c>
      <c r="U11" s="13" t="s">
        <v>134</v>
      </c>
      <c r="V11" s="13" t="s">
        <v>246</v>
      </c>
      <c r="W11" s="61" t="s">
        <v>135</v>
      </c>
    </row>
    <row r="12" spans="1:23" s="8" customFormat="1" ht="36" x14ac:dyDescent="0.2">
      <c r="A12" s="145" t="s">
        <v>247</v>
      </c>
      <c r="B12" s="146">
        <v>1</v>
      </c>
      <c r="C12" s="146" t="s">
        <v>158</v>
      </c>
      <c r="D12" s="145">
        <v>2869690046</v>
      </c>
      <c r="E12" s="145" t="s">
        <v>248</v>
      </c>
      <c r="F12" s="34"/>
      <c r="O12" s="13" t="s">
        <v>249</v>
      </c>
      <c r="P12" s="13" t="s">
        <v>250</v>
      </c>
      <c r="Q12" s="13" t="s">
        <v>251</v>
      </c>
      <c r="R12" s="13" t="s">
        <v>252</v>
      </c>
      <c r="T12" s="13" t="s">
        <v>136</v>
      </c>
      <c r="U12" s="13" t="s">
        <v>137</v>
      </c>
      <c r="V12" s="13" t="s">
        <v>253</v>
      </c>
      <c r="W12" s="61" t="s">
        <v>135</v>
      </c>
    </row>
    <row r="13" spans="1:23" s="8" customFormat="1" ht="14.1" customHeight="1" x14ac:dyDescent="0.2">
      <c r="A13" s="145" t="s">
        <v>254</v>
      </c>
      <c r="B13" s="146">
        <v>1</v>
      </c>
      <c r="C13" s="146" t="s">
        <v>158</v>
      </c>
      <c r="D13" s="145">
        <v>8541120013</v>
      </c>
      <c r="E13" s="145" t="s">
        <v>255</v>
      </c>
      <c r="F13" s="34"/>
      <c r="O13" s="13" t="s">
        <v>256</v>
      </c>
      <c r="P13" s="13" t="s">
        <v>257</v>
      </c>
      <c r="Q13" s="13" t="s">
        <v>244</v>
      </c>
      <c r="R13" s="13" t="s">
        <v>245</v>
      </c>
      <c r="T13" s="13" t="s">
        <v>258</v>
      </c>
      <c r="U13" s="13" t="s">
        <v>259</v>
      </c>
      <c r="V13" s="13" t="s">
        <v>260</v>
      </c>
      <c r="W13" s="61" t="s">
        <v>123</v>
      </c>
    </row>
    <row r="14" spans="1:23" s="8" customFormat="1" ht="45" x14ac:dyDescent="0.2">
      <c r="A14" s="145" t="s">
        <v>261</v>
      </c>
      <c r="B14" s="146">
        <v>1</v>
      </c>
      <c r="C14" s="146" t="s">
        <v>158</v>
      </c>
      <c r="D14" s="145">
        <v>8537940010</v>
      </c>
      <c r="E14" s="145" t="s">
        <v>262</v>
      </c>
      <c r="F14" s="34"/>
      <c r="O14" s="13" t="s">
        <v>263</v>
      </c>
      <c r="P14" s="13" t="s">
        <v>264</v>
      </c>
      <c r="Q14" s="13" t="s">
        <v>265</v>
      </c>
      <c r="R14" s="13" t="s">
        <v>266</v>
      </c>
      <c r="T14" s="13" t="s">
        <v>138</v>
      </c>
      <c r="U14" s="13" t="s">
        <v>139</v>
      </c>
      <c r="V14" s="13" t="s">
        <v>267</v>
      </c>
      <c r="W14" s="61" t="s">
        <v>135</v>
      </c>
    </row>
    <row r="15" spans="1:23" s="8" customFormat="1" ht="30" x14ac:dyDescent="0.2">
      <c r="A15" s="145" t="s">
        <v>268</v>
      </c>
      <c r="B15" s="146">
        <v>1</v>
      </c>
      <c r="C15" s="146" t="s">
        <v>158</v>
      </c>
      <c r="D15" s="145">
        <v>2585060045</v>
      </c>
      <c r="E15" s="145" t="s">
        <v>269</v>
      </c>
      <c r="F15" s="34"/>
      <c r="O15" s="13" t="s">
        <v>270</v>
      </c>
      <c r="P15" s="13" t="s">
        <v>271</v>
      </c>
      <c r="Q15" s="13" t="s">
        <v>265</v>
      </c>
      <c r="R15" s="13" t="s">
        <v>266</v>
      </c>
      <c r="T15" s="13" t="s">
        <v>127</v>
      </c>
      <c r="U15" s="13" t="s">
        <v>272</v>
      </c>
      <c r="V15" s="13" t="s">
        <v>273</v>
      </c>
      <c r="W15" s="61" t="s">
        <v>129</v>
      </c>
    </row>
    <row r="16" spans="1:23" s="8" customFormat="1" ht="36" x14ac:dyDescent="0.2">
      <c r="A16" s="145" t="s">
        <v>274</v>
      </c>
      <c r="B16" s="146">
        <v>2</v>
      </c>
      <c r="C16" s="146" t="s">
        <v>275</v>
      </c>
      <c r="D16" s="145">
        <v>91069430071</v>
      </c>
      <c r="E16" s="145" t="s">
        <v>276</v>
      </c>
      <c r="F16" s="34"/>
      <c r="O16" s="13" t="s">
        <v>277</v>
      </c>
      <c r="P16" s="13" t="s">
        <v>278</v>
      </c>
      <c r="Q16" s="13" t="s">
        <v>251</v>
      </c>
      <c r="R16" s="13" t="s">
        <v>252</v>
      </c>
      <c r="T16" s="13" t="s">
        <v>140</v>
      </c>
      <c r="U16" s="13" t="s">
        <v>141</v>
      </c>
      <c r="V16" s="13" t="s">
        <v>279</v>
      </c>
      <c r="W16" s="61" t="s">
        <v>135</v>
      </c>
    </row>
    <row r="17" spans="1:23" s="8" customFormat="1" ht="96" x14ac:dyDescent="0.2">
      <c r="A17" s="145" t="s">
        <v>280</v>
      </c>
      <c r="B17" s="146">
        <v>3</v>
      </c>
      <c r="C17" s="146" t="s">
        <v>281</v>
      </c>
      <c r="D17" s="147">
        <v>4240740169</v>
      </c>
      <c r="E17" s="145" t="s">
        <v>282</v>
      </c>
      <c r="F17" s="34"/>
      <c r="O17" s="13" t="s">
        <v>283</v>
      </c>
      <c r="P17" s="13" t="s">
        <v>284</v>
      </c>
      <c r="Q17" s="13" t="s">
        <v>251</v>
      </c>
      <c r="R17" s="13" t="s">
        <v>252</v>
      </c>
      <c r="T17" s="13" t="s">
        <v>142</v>
      </c>
      <c r="U17" s="13" t="s">
        <v>143</v>
      </c>
      <c r="V17" s="13" t="s">
        <v>285</v>
      </c>
      <c r="W17" s="61" t="s">
        <v>144</v>
      </c>
    </row>
    <row r="18" spans="1:23" s="8" customFormat="1" ht="36" x14ac:dyDescent="0.2">
      <c r="A18" s="145" t="s">
        <v>286</v>
      </c>
      <c r="B18" s="146">
        <v>3</v>
      </c>
      <c r="C18" s="146" t="s">
        <v>281</v>
      </c>
      <c r="D18" s="145">
        <v>2510410208</v>
      </c>
      <c r="E18" s="145" t="s">
        <v>287</v>
      </c>
      <c r="F18" s="34"/>
      <c r="O18" s="13" t="s">
        <v>288</v>
      </c>
      <c r="P18" s="13" t="s">
        <v>289</v>
      </c>
      <c r="Q18" s="13" t="s">
        <v>251</v>
      </c>
      <c r="R18" s="13" t="s">
        <v>252</v>
      </c>
      <c r="T18" s="13" t="s">
        <v>145</v>
      </c>
      <c r="U18" s="13" t="s">
        <v>146</v>
      </c>
      <c r="V18" s="13" t="s">
        <v>290</v>
      </c>
      <c r="W18" s="61" t="s">
        <v>135</v>
      </c>
    </row>
    <row r="19" spans="1:23" s="8" customFormat="1" ht="30" x14ac:dyDescent="0.2">
      <c r="A19" s="145" t="s">
        <v>291</v>
      </c>
      <c r="B19" s="146">
        <v>3</v>
      </c>
      <c r="C19" s="146" t="s">
        <v>281</v>
      </c>
      <c r="D19" s="145">
        <v>3847280983</v>
      </c>
      <c r="E19" s="145" t="s">
        <v>292</v>
      </c>
      <c r="F19" s="34"/>
      <c r="O19" s="13" t="s">
        <v>293</v>
      </c>
      <c r="P19" s="13" t="s">
        <v>294</v>
      </c>
      <c r="Q19" s="13" t="s">
        <v>251</v>
      </c>
      <c r="R19" s="13" t="s">
        <v>252</v>
      </c>
      <c r="T19" s="13" t="s">
        <v>124</v>
      </c>
      <c r="U19" s="13" t="s">
        <v>295</v>
      </c>
      <c r="V19" s="13" t="s">
        <v>296</v>
      </c>
      <c r="W19" s="61" t="s">
        <v>126</v>
      </c>
    </row>
    <row r="20" spans="1:23" s="8" customFormat="1" ht="25.5" x14ac:dyDescent="0.2">
      <c r="A20" s="145" t="s">
        <v>297</v>
      </c>
      <c r="B20" s="146">
        <v>3</v>
      </c>
      <c r="C20" s="146" t="s">
        <v>281</v>
      </c>
      <c r="D20" s="145">
        <v>1651340190</v>
      </c>
      <c r="E20" s="145" t="s">
        <v>298</v>
      </c>
      <c r="F20" s="34"/>
      <c r="O20" s="13" t="s">
        <v>299</v>
      </c>
      <c r="P20" s="13" t="s">
        <v>300</v>
      </c>
      <c r="Q20" s="13" t="s">
        <v>236</v>
      </c>
      <c r="R20" s="13" t="s">
        <v>237</v>
      </c>
      <c r="T20" s="13" t="s">
        <v>147</v>
      </c>
      <c r="U20" s="13" t="s">
        <v>148</v>
      </c>
      <c r="V20" s="13" t="s">
        <v>301</v>
      </c>
      <c r="W20" s="61" t="s">
        <v>108</v>
      </c>
    </row>
    <row r="21" spans="1:23" s="8" customFormat="1" ht="48" x14ac:dyDescent="0.2">
      <c r="A21" s="145" t="s">
        <v>302</v>
      </c>
      <c r="B21" s="146">
        <v>3</v>
      </c>
      <c r="C21" s="146" t="s">
        <v>281</v>
      </c>
      <c r="D21" s="145">
        <v>2648010185</v>
      </c>
      <c r="E21" s="145" t="s">
        <v>303</v>
      </c>
      <c r="F21" s="34"/>
      <c r="O21" s="13" t="s">
        <v>304</v>
      </c>
      <c r="P21" s="13" t="s">
        <v>305</v>
      </c>
      <c r="Q21" s="13" t="s">
        <v>236</v>
      </c>
      <c r="R21" s="13" t="s">
        <v>237</v>
      </c>
      <c r="T21" s="13" t="s">
        <v>149</v>
      </c>
      <c r="U21" s="13" t="s">
        <v>150</v>
      </c>
      <c r="V21" s="13" t="s">
        <v>306</v>
      </c>
      <c r="W21" s="61" t="s">
        <v>151</v>
      </c>
    </row>
    <row r="22" spans="1:23" s="8" customFormat="1" ht="30" x14ac:dyDescent="0.2">
      <c r="A22" s="145" t="s">
        <v>307</v>
      </c>
      <c r="B22" s="146">
        <v>3</v>
      </c>
      <c r="C22" s="146" t="s">
        <v>281</v>
      </c>
      <c r="D22" s="145">
        <v>3683440139</v>
      </c>
      <c r="E22" s="145" t="s">
        <v>308</v>
      </c>
      <c r="F22" s="34"/>
      <c r="O22" s="13" t="s">
        <v>309</v>
      </c>
      <c r="P22" s="13" t="s">
        <v>310</v>
      </c>
      <c r="Q22" s="13" t="s">
        <v>236</v>
      </c>
      <c r="R22" s="13" t="s">
        <v>237</v>
      </c>
      <c r="T22" s="13" t="s">
        <v>152</v>
      </c>
      <c r="U22" s="13" t="s">
        <v>153</v>
      </c>
      <c r="V22" s="13" t="s">
        <v>311</v>
      </c>
      <c r="W22" s="61" t="s">
        <v>108</v>
      </c>
    </row>
    <row r="23" spans="1:23" s="8" customFormat="1" ht="30" x14ac:dyDescent="0.2">
      <c r="A23" s="145" t="s">
        <v>312</v>
      </c>
      <c r="B23" s="146">
        <v>3</v>
      </c>
      <c r="C23" s="146" t="s">
        <v>281</v>
      </c>
      <c r="D23" s="145">
        <v>2683570184</v>
      </c>
      <c r="E23" s="145" t="s">
        <v>313</v>
      </c>
      <c r="F23" s="34"/>
      <c r="O23" s="13" t="s">
        <v>314</v>
      </c>
      <c r="P23" s="13" t="s">
        <v>315</v>
      </c>
      <c r="Q23" s="13" t="s">
        <v>218</v>
      </c>
      <c r="R23" s="13" t="s">
        <v>219</v>
      </c>
    </row>
    <row r="24" spans="1:23" s="8" customFormat="1" ht="25.5" x14ac:dyDescent="0.2">
      <c r="A24" s="145" t="s">
        <v>316</v>
      </c>
      <c r="B24" s="146">
        <v>3</v>
      </c>
      <c r="C24" s="146" t="s">
        <v>281</v>
      </c>
      <c r="D24" s="147">
        <v>2714120207</v>
      </c>
      <c r="E24" s="145" t="s">
        <v>317</v>
      </c>
      <c r="F24" s="34"/>
      <c r="O24" s="13" t="s">
        <v>318</v>
      </c>
      <c r="P24" s="13" t="s">
        <v>319</v>
      </c>
      <c r="Q24" s="13" t="s">
        <v>236</v>
      </c>
      <c r="R24" s="13" t="s">
        <v>237</v>
      </c>
    </row>
    <row r="25" spans="1:23" s="8" customFormat="1" ht="30" x14ac:dyDescent="0.2">
      <c r="A25" s="145" t="s">
        <v>320</v>
      </c>
      <c r="B25" s="146">
        <v>3</v>
      </c>
      <c r="C25" s="146" t="s">
        <v>281</v>
      </c>
      <c r="D25" s="145">
        <v>4173560162</v>
      </c>
      <c r="E25" s="145" t="s">
        <v>321</v>
      </c>
      <c r="F25" s="34"/>
      <c r="O25" s="13" t="s">
        <v>322</v>
      </c>
      <c r="P25" s="13" t="s">
        <v>323</v>
      </c>
      <c r="Q25" s="13" t="s">
        <v>218</v>
      </c>
      <c r="R25" s="13" t="s">
        <v>219</v>
      </c>
    </row>
    <row r="26" spans="1:23" s="8" customFormat="1" ht="30" x14ac:dyDescent="0.2">
      <c r="A26" s="145" t="s">
        <v>324</v>
      </c>
      <c r="B26" s="146">
        <v>3</v>
      </c>
      <c r="C26" s="146" t="s">
        <v>281</v>
      </c>
      <c r="D26" s="145">
        <v>4173870165</v>
      </c>
      <c r="E26" s="145" t="s">
        <v>325</v>
      </c>
      <c r="F26" s="34"/>
      <c r="O26" s="13" t="s">
        <v>326</v>
      </c>
      <c r="P26" s="13" t="s">
        <v>327</v>
      </c>
      <c r="Q26" s="13" t="s">
        <v>236</v>
      </c>
      <c r="R26" s="13" t="s">
        <v>237</v>
      </c>
    </row>
    <row r="27" spans="1:23" s="8" customFormat="1" ht="25.5" x14ac:dyDescent="0.2">
      <c r="A27" s="145" t="s">
        <v>328</v>
      </c>
      <c r="B27" s="146">
        <v>3</v>
      </c>
      <c r="C27" s="146" t="s">
        <v>281</v>
      </c>
      <c r="D27" s="145">
        <v>998800148</v>
      </c>
      <c r="E27" s="145" t="s">
        <v>329</v>
      </c>
      <c r="F27" s="34"/>
      <c r="O27" s="13" t="s">
        <v>330</v>
      </c>
      <c r="P27" s="13" t="s">
        <v>331</v>
      </c>
      <c r="Q27" s="13" t="s">
        <v>332</v>
      </c>
      <c r="R27" s="13" t="s">
        <v>333</v>
      </c>
    </row>
    <row r="28" spans="1:23" s="8" customFormat="1" ht="25.5" x14ac:dyDescent="0.2">
      <c r="A28" s="145" t="s">
        <v>334</v>
      </c>
      <c r="B28" s="146">
        <v>3</v>
      </c>
      <c r="C28" s="146" t="s">
        <v>281</v>
      </c>
      <c r="D28" s="145">
        <v>3672190133</v>
      </c>
      <c r="E28" s="145" t="s">
        <v>335</v>
      </c>
      <c r="F28" s="34"/>
      <c r="O28" s="13" t="s">
        <v>336</v>
      </c>
      <c r="P28" s="13" t="s">
        <v>337</v>
      </c>
      <c r="Q28" s="13" t="s">
        <v>338</v>
      </c>
      <c r="R28" s="13" t="s">
        <v>339</v>
      </c>
    </row>
    <row r="29" spans="1:23" s="8" customFormat="1" ht="30" x14ac:dyDescent="0.2">
      <c r="A29" s="145" t="s">
        <v>340</v>
      </c>
      <c r="B29" s="146">
        <v>3</v>
      </c>
      <c r="C29" s="146" t="s">
        <v>281</v>
      </c>
      <c r="D29" s="145">
        <v>3147590982</v>
      </c>
      <c r="E29" s="145" t="s">
        <v>341</v>
      </c>
      <c r="F29" s="34"/>
      <c r="O29" s="13" t="s">
        <v>342</v>
      </c>
      <c r="P29" s="13" t="s">
        <v>343</v>
      </c>
      <c r="Q29" s="13" t="s">
        <v>344</v>
      </c>
      <c r="R29" s="13" t="s">
        <v>345</v>
      </c>
    </row>
    <row r="30" spans="1:23" s="8" customFormat="1" ht="30" x14ac:dyDescent="0.2">
      <c r="A30" s="145" t="s">
        <v>346</v>
      </c>
      <c r="B30" s="146">
        <v>3</v>
      </c>
      <c r="C30" s="146" t="s">
        <v>281</v>
      </c>
      <c r="D30" s="145">
        <v>4526880986</v>
      </c>
      <c r="E30" s="145" t="s">
        <v>347</v>
      </c>
      <c r="F30" s="34"/>
      <c r="O30" s="13" t="s">
        <v>84</v>
      </c>
      <c r="P30" s="13" t="s">
        <v>348</v>
      </c>
      <c r="Q30" s="13" t="s">
        <v>338</v>
      </c>
      <c r="R30" s="13" t="s">
        <v>339</v>
      </c>
    </row>
    <row r="31" spans="1:23" s="8" customFormat="1" ht="25.5" x14ac:dyDescent="0.2">
      <c r="A31" s="145" t="s">
        <v>349</v>
      </c>
      <c r="B31" s="146">
        <v>3</v>
      </c>
      <c r="C31" s="146" t="s">
        <v>281</v>
      </c>
      <c r="D31" s="145">
        <v>4125800138</v>
      </c>
      <c r="E31" s="145" t="s">
        <v>350</v>
      </c>
      <c r="F31" s="34"/>
      <c r="O31" s="13" t="s">
        <v>351</v>
      </c>
      <c r="P31" s="13" t="s">
        <v>352</v>
      </c>
      <c r="Q31" s="13" t="s">
        <v>353</v>
      </c>
      <c r="R31" s="13" t="s">
        <v>354</v>
      </c>
    </row>
    <row r="32" spans="1:23" s="8" customFormat="1" ht="30" x14ac:dyDescent="0.2">
      <c r="A32" s="145" t="s">
        <v>355</v>
      </c>
      <c r="B32" s="146">
        <v>5</v>
      </c>
      <c r="C32" s="146" t="s">
        <v>356</v>
      </c>
      <c r="D32" s="147">
        <v>93012010299</v>
      </c>
      <c r="E32" s="145" t="s">
        <v>357</v>
      </c>
      <c r="F32" s="34"/>
      <c r="O32" s="13" t="s">
        <v>358</v>
      </c>
      <c r="P32" s="13" t="s">
        <v>359</v>
      </c>
      <c r="Q32" s="13" t="s">
        <v>360</v>
      </c>
      <c r="R32" s="13" t="s">
        <v>361</v>
      </c>
    </row>
    <row r="33" spans="1:18" s="8" customFormat="1" ht="30" x14ac:dyDescent="0.2">
      <c r="A33" s="145" t="s">
        <v>362</v>
      </c>
      <c r="B33" s="146">
        <v>5</v>
      </c>
      <c r="C33" s="146" t="s">
        <v>356</v>
      </c>
      <c r="D33" s="145">
        <v>4212070264</v>
      </c>
      <c r="E33" s="145" t="s">
        <v>363</v>
      </c>
      <c r="F33" s="34"/>
      <c r="O33" s="13" t="s">
        <v>364</v>
      </c>
      <c r="P33" s="13" t="s">
        <v>365</v>
      </c>
      <c r="Q33" s="13" t="s">
        <v>366</v>
      </c>
      <c r="R33" s="13" t="s">
        <v>367</v>
      </c>
    </row>
    <row r="34" spans="1:18" s="8" customFormat="1" ht="30" x14ac:dyDescent="0.2">
      <c r="A34" s="145" t="s">
        <v>368</v>
      </c>
      <c r="B34" s="146">
        <v>5</v>
      </c>
      <c r="C34" s="146" t="s">
        <v>356</v>
      </c>
      <c r="D34" s="147">
        <v>92006610254</v>
      </c>
      <c r="E34" s="145" t="s">
        <v>369</v>
      </c>
      <c r="F34" s="34"/>
      <c r="O34" s="13" t="s">
        <v>370</v>
      </c>
      <c r="P34" s="13" t="s">
        <v>371</v>
      </c>
      <c r="Q34" s="13" t="s">
        <v>372</v>
      </c>
      <c r="R34" s="13" t="s">
        <v>373</v>
      </c>
    </row>
    <row r="35" spans="1:18" s="8" customFormat="1" x14ac:dyDescent="0.2">
      <c r="A35" s="145" t="s">
        <v>374</v>
      </c>
      <c r="B35" s="146">
        <v>5</v>
      </c>
      <c r="C35" s="146" t="s">
        <v>356</v>
      </c>
      <c r="D35" s="147">
        <v>93102010233</v>
      </c>
      <c r="E35" s="145" t="s">
        <v>375</v>
      </c>
      <c r="F35" s="34"/>
      <c r="O35" s="13" t="s">
        <v>376</v>
      </c>
      <c r="P35" s="13" t="s">
        <v>377</v>
      </c>
      <c r="Q35" s="13" t="s">
        <v>378</v>
      </c>
      <c r="R35" s="13" t="s">
        <v>373</v>
      </c>
    </row>
    <row r="36" spans="1:18" s="8" customFormat="1" ht="30" x14ac:dyDescent="0.2">
      <c r="A36" s="145" t="s">
        <v>379</v>
      </c>
      <c r="B36" s="146">
        <v>5</v>
      </c>
      <c r="C36" s="146" t="s">
        <v>356</v>
      </c>
      <c r="D36" s="147">
        <v>946750247</v>
      </c>
      <c r="E36" s="145" t="s">
        <v>380</v>
      </c>
      <c r="F36" s="34"/>
      <c r="O36" s="13" t="s">
        <v>85</v>
      </c>
      <c r="P36" s="13" t="s">
        <v>381</v>
      </c>
      <c r="Q36" s="13" t="s">
        <v>382</v>
      </c>
      <c r="R36" s="13" t="s">
        <v>383</v>
      </c>
    </row>
    <row r="37" spans="1:18" s="8" customFormat="1" x14ac:dyDescent="0.2">
      <c r="A37" s="145" t="s">
        <v>384</v>
      </c>
      <c r="B37" s="146">
        <v>5</v>
      </c>
      <c r="C37" s="146" t="s">
        <v>356</v>
      </c>
      <c r="D37" s="145">
        <v>3748880287</v>
      </c>
      <c r="E37" s="145" t="s">
        <v>385</v>
      </c>
      <c r="F37" s="34"/>
      <c r="O37" s="13" t="s">
        <v>386</v>
      </c>
      <c r="P37" s="13" t="s">
        <v>387</v>
      </c>
      <c r="Q37" s="13" t="s">
        <v>353</v>
      </c>
      <c r="R37" s="13" t="s">
        <v>354</v>
      </c>
    </row>
    <row r="38" spans="1:18" s="8" customFormat="1" x14ac:dyDescent="0.2">
      <c r="A38" s="145" t="s">
        <v>388</v>
      </c>
      <c r="B38" s="146">
        <v>5</v>
      </c>
      <c r="C38" s="146" t="s">
        <v>356</v>
      </c>
      <c r="D38" s="147">
        <v>93028270291</v>
      </c>
      <c r="E38" s="145" t="s">
        <v>389</v>
      </c>
      <c r="F38" s="34"/>
      <c r="O38" s="13" t="s">
        <v>390</v>
      </c>
      <c r="P38" s="13" t="s">
        <v>391</v>
      </c>
      <c r="Q38" s="13" t="s">
        <v>353</v>
      </c>
      <c r="R38" s="13" t="s">
        <v>354</v>
      </c>
    </row>
    <row r="39" spans="1:18" s="8" customFormat="1" ht="30" x14ac:dyDescent="0.2">
      <c r="A39" s="145" t="s">
        <v>392</v>
      </c>
      <c r="B39" s="146">
        <v>5</v>
      </c>
      <c r="C39" s="146" t="s">
        <v>356</v>
      </c>
      <c r="D39" s="147">
        <v>93024150257</v>
      </c>
      <c r="E39" s="145" t="s">
        <v>393</v>
      </c>
      <c r="F39" s="34"/>
      <c r="O39" s="13" t="s">
        <v>394</v>
      </c>
      <c r="P39" s="13" t="s">
        <v>395</v>
      </c>
      <c r="Q39" s="13" t="s">
        <v>382</v>
      </c>
      <c r="R39" s="13" t="s">
        <v>383</v>
      </c>
    </row>
    <row r="40" spans="1:18" s="8" customFormat="1" ht="30" x14ac:dyDescent="0.2">
      <c r="A40" s="145" t="s">
        <v>396</v>
      </c>
      <c r="B40" s="146">
        <v>5</v>
      </c>
      <c r="C40" s="146" t="s">
        <v>356</v>
      </c>
      <c r="D40" s="147">
        <v>92014510272</v>
      </c>
      <c r="E40" s="145" t="s">
        <v>397</v>
      </c>
      <c r="F40" s="34"/>
      <c r="O40" s="13" t="s">
        <v>394</v>
      </c>
      <c r="P40" s="13" t="s">
        <v>395</v>
      </c>
      <c r="Q40" s="13" t="s">
        <v>398</v>
      </c>
      <c r="R40" s="13" t="s">
        <v>383</v>
      </c>
    </row>
    <row r="41" spans="1:18" s="8" customFormat="1" x14ac:dyDescent="0.2">
      <c r="A41" s="145" t="s">
        <v>399</v>
      </c>
      <c r="B41" s="146">
        <v>6</v>
      </c>
      <c r="C41" s="146" t="s">
        <v>400</v>
      </c>
      <c r="D41" s="147">
        <v>90121020326</v>
      </c>
      <c r="E41" s="145" t="s">
        <v>401</v>
      </c>
      <c r="F41" s="34"/>
      <c r="O41" s="13" t="s">
        <v>402</v>
      </c>
      <c r="P41" s="13" t="s">
        <v>403</v>
      </c>
      <c r="Q41" s="13" t="s">
        <v>404</v>
      </c>
      <c r="R41" s="13" t="s">
        <v>405</v>
      </c>
    </row>
    <row r="42" spans="1:18" s="8" customFormat="1" x14ac:dyDescent="0.2">
      <c r="A42" s="145" t="s">
        <v>406</v>
      </c>
      <c r="B42" s="146">
        <v>6</v>
      </c>
      <c r="C42" s="146" t="s">
        <v>400</v>
      </c>
      <c r="D42" s="145">
        <v>2225450309</v>
      </c>
      <c r="E42" s="145" t="s">
        <v>407</v>
      </c>
      <c r="F42" s="34"/>
      <c r="O42" s="13" t="s">
        <v>408</v>
      </c>
      <c r="P42" s="13" t="s">
        <v>409</v>
      </c>
      <c r="Q42" s="13" t="s">
        <v>404</v>
      </c>
      <c r="R42" s="13" t="s">
        <v>405</v>
      </c>
    </row>
    <row r="43" spans="1:18" s="8" customFormat="1" ht="30" x14ac:dyDescent="0.2">
      <c r="A43" s="145" t="s">
        <v>410</v>
      </c>
      <c r="B43" s="146">
        <v>6</v>
      </c>
      <c r="C43" s="146" t="s">
        <v>400</v>
      </c>
      <c r="D43" s="145">
        <v>1228710933</v>
      </c>
      <c r="E43" s="145" t="s">
        <v>411</v>
      </c>
      <c r="F43" s="34"/>
      <c r="O43" s="13" t="s">
        <v>412</v>
      </c>
      <c r="P43" s="13" t="s">
        <v>413</v>
      </c>
      <c r="Q43" s="13" t="s">
        <v>404</v>
      </c>
      <c r="R43" s="13" t="s">
        <v>405</v>
      </c>
    </row>
    <row r="44" spans="1:18" s="8" customFormat="1" x14ac:dyDescent="0.2">
      <c r="A44" s="145" t="s">
        <v>414</v>
      </c>
      <c r="B44" s="146">
        <v>6</v>
      </c>
      <c r="C44" s="146" t="s">
        <v>400</v>
      </c>
      <c r="D44" s="145">
        <v>2055820308</v>
      </c>
      <c r="E44" s="145" t="s">
        <v>415</v>
      </c>
      <c r="F44" s="34"/>
      <c r="O44" s="13" t="s">
        <v>416</v>
      </c>
      <c r="P44" s="13" t="s">
        <v>417</v>
      </c>
      <c r="Q44" s="13" t="s">
        <v>404</v>
      </c>
      <c r="R44" s="13" t="s">
        <v>405</v>
      </c>
    </row>
    <row r="45" spans="1:18" s="8" customFormat="1" ht="30" x14ac:dyDescent="0.2">
      <c r="A45" s="145" t="s">
        <v>418</v>
      </c>
      <c r="B45" s="146">
        <v>6</v>
      </c>
      <c r="C45" s="146" t="s">
        <v>400</v>
      </c>
      <c r="D45" s="145">
        <v>2392590309</v>
      </c>
      <c r="E45" s="145" t="s">
        <v>419</v>
      </c>
      <c r="F45" s="34"/>
      <c r="O45" s="13" t="s">
        <v>420</v>
      </c>
      <c r="P45" s="13" t="s">
        <v>421</v>
      </c>
      <c r="Q45" s="13" t="s">
        <v>404</v>
      </c>
      <c r="R45" s="13" t="s">
        <v>405</v>
      </c>
    </row>
    <row r="46" spans="1:18" s="8" customFormat="1" ht="30" x14ac:dyDescent="0.25">
      <c r="A46" s="145" t="s">
        <v>422</v>
      </c>
      <c r="B46" s="146">
        <v>8</v>
      </c>
      <c r="C46" s="146" t="s">
        <v>423</v>
      </c>
      <c r="D46" s="145">
        <v>2323051207</v>
      </c>
      <c r="E46" s="145" t="s">
        <v>424</v>
      </c>
      <c r="F46" s="34"/>
      <c r="O46" s="13" t="s">
        <v>425</v>
      </c>
      <c r="P46" s="13" t="s">
        <v>426</v>
      </c>
      <c r="Q46" t="s">
        <v>427</v>
      </c>
      <c r="R46" t="s">
        <v>427</v>
      </c>
    </row>
    <row r="47" spans="1:18" s="8" customFormat="1" ht="45" x14ac:dyDescent="0.25">
      <c r="A47" s="145" t="s">
        <v>428</v>
      </c>
      <c r="B47" s="146">
        <v>8</v>
      </c>
      <c r="C47" s="146" t="s">
        <v>423</v>
      </c>
      <c r="D47" s="145">
        <v>2232330361</v>
      </c>
      <c r="E47" s="145" t="s">
        <v>429</v>
      </c>
      <c r="F47" s="34"/>
      <c r="K47" s="58"/>
      <c r="O47" s="13" t="s">
        <v>430</v>
      </c>
      <c r="P47" s="59" t="s">
        <v>431</v>
      </c>
      <c r="Q47" t="s">
        <v>427</v>
      </c>
      <c r="R47" t="s">
        <v>427</v>
      </c>
    </row>
    <row r="48" spans="1:18" s="8" customFormat="1" ht="30" x14ac:dyDescent="0.25">
      <c r="A48" s="145" t="s">
        <v>432</v>
      </c>
      <c r="B48" s="146">
        <v>8</v>
      </c>
      <c r="C48" s="146" t="s">
        <v>423</v>
      </c>
      <c r="D48" s="145">
        <v>2223700408</v>
      </c>
      <c r="E48" s="145" t="s">
        <v>433</v>
      </c>
      <c r="F48" s="34"/>
      <c r="O48" s="13" t="s">
        <v>434</v>
      </c>
      <c r="P48" s="12" t="s">
        <v>435</v>
      </c>
      <c r="Q48" s="12" t="str">
        <f t="shared" ref="Q48:R50" si="0">" "</f>
        <v xml:space="preserve"> </v>
      </c>
      <c r="R48" s="12" t="str">
        <f t="shared" si="0"/>
        <v xml:space="preserve"> </v>
      </c>
    </row>
    <row r="49" spans="1:22" s="8" customFormat="1" ht="25.5" x14ac:dyDescent="0.25">
      <c r="A49" s="145" t="s">
        <v>436</v>
      </c>
      <c r="B49" s="146">
        <v>8</v>
      </c>
      <c r="C49" s="146" t="s">
        <v>423</v>
      </c>
      <c r="D49" s="145">
        <v>1358060380</v>
      </c>
      <c r="E49" s="145" t="s">
        <v>437</v>
      </c>
      <c r="F49" s="34"/>
      <c r="O49" s="13" t="s">
        <v>438</v>
      </c>
      <c r="P49" s="12" t="s">
        <v>439</v>
      </c>
      <c r="Q49" s="12" t="str">
        <f t="shared" si="0"/>
        <v xml:space="preserve"> </v>
      </c>
      <c r="R49" s="12" t="str">
        <f t="shared" si="0"/>
        <v xml:space="preserve"> </v>
      </c>
    </row>
    <row r="50" spans="1:22" s="8" customFormat="1" ht="25.5" x14ac:dyDescent="0.25">
      <c r="A50" s="145" t="s">
        <v>440</v>
      </c>
      <c r="B50" s="146">
        <v>8</v>
      </c>
      <c r="C50" s="146" t="s">
        <v>423</v>
      </c>
      <c r="D50" s="145">
        <v>2765170341</v>
      </c>
      <c r="E50" s="145" t="s">
        <v>441</v>
      </c>
      <c r="F50" s="34"/>
      <c r="O50" s="35" t="s">
        <v>442</v>
      </c>
      <c r="P50" s="12" t="s">
        <v>443</v>
      </c>
      <c r="Q50" s="12" t="str">
        <f t="shared" si="0"/>
        <v xml:space="preserve"> </v>
      </c>
      <c r="R50" s="12" t="str">
        <f t="shared" si="0"/>
        <v xml:space="preserve"> </v>
      </c>
    </row>
    <row r="51" spans="1:22" s="8" customFormat="1" ht="30" x14ac:dyDescent="0.25">
      <c r="A51" s="145" t="s">
        <v>444</v>
      </c>
      <c r="B51" s="146">
        <v>8</v>
      </c>
      <c r="C51" s="146" t="s">
        <v>423</v>
      </c>
      <c r="D51" s="145">
        <v>4267330407</v>
      </c>
      <c r="E51" s="145" t="s">
        <v>445</v>
      </c>
      <c r="F51" s="34"/>
      <c r="O51"/>
      <c r="P51"/>
      <c r="Q51"/>
      <c r="R51"/>
    </row>
    <row r="52" spans="1:22" s="8" customFormat="1" ht="30" x14ac:dyDescent="0.25">
      <c r="A52" s="145" t="s">
        <v>446</v>
      </c>
      <c r="B52" s="146">
        <v>9</v>
      </c>
      <c r="C52" s="146" t="s">
        <v>447</v>
      </c>
      <c r="D52" s="145">
        <v>1545210518</v>
      </c>
      <c r="E52" s="145" t="s">
        <v>448</v>
      </c>
      <c r="F52" s="34"/>
      <c r="O52"/>
      <c r="P52"/>
      <c r="Q52"/>
      <c r="R52"/>
    </row>
    <row r="53" spans="1:22" s="8" customFormat="1" ht="30" x14ac:dyDescent="0.25">
      <c r="A53" s="145" t="s">
        <v>449</v>
      </c>
      <c r="B53" s="146">
        <v>9</v>
      </c>
      <c r="C53" s="146" t="s">
        <v>447</v>
      </c>
      <c r="D53" s="145">
        <v>615300456</v>
      </c>
      <c r="E53" s="145" t="s">
        <v>450</v>
      </c>
      <c r="F53" s="34"/>
      <c r="O53"/>
      <c r="P53"/>
      <c r="Q53"/>
      <c r="R53"/>
    </row>
    <row r="54" spans="1:22" s="8" customFormat="1" ht="30" x14ac:dyDescent="0.25">
      <c r="A54" s="145" t="s">
        <v>451</v>
      </c>
      <c r="B54" s="146">
        <v>9</v>
      </c>
      <c r="C54" s="146" t="s">
        <v>447</v>
      </c>
      <c r="D54" s="145">
        <v>1278090533</v>
      </c>
      <c r="E54" s="145" t="s">
        <v>452</v>
      </c>
      <c r="F54" s="34"/>
      <c r="O54"/>
      <c r="P54"/>
      <c r="Q54"/>
      <c r="R54"/>
    </row>
    <row r="55" spans="1:22" s="8" customFormat="1" x14ac:dyDescent="0.25">
      <c r="A55" s="145" t="s">
        <v>453</v>
      </c>
      <c r="B55" s="146">
        <v>9</v>
      </c>
      <c r="C55" s="146" t="s">
        <v>447</v>
      </c>
      <c r="D55" s="145">
        <v>896770526</v>
      </c>
      <c r="E55" s="145" t="s">
        <v>454</v>
      </c>
      <c r="F55" s="34"/>
      <c r="O55"/>
      <c r="P55"/>
      <c r="Q55"/>
      <c r="R55"/>
    </row>
    <row r="56" spans="1:22" s="8" customFormat="1" ht="30" x14ac:dyDescent="0.25">
      <c r="A56" s="145" t="s">
        <v>455</v>
      </c>
      <c r="B56" s="146">
        <v>9</v>
      </c>
      <c r="C56" s="146" t="s">
        <v>447</v>
      </c>
      <c r="D56" s="145">
        <v>2422690467</v>
      </c>
      <c r="E56" s="145" t="s">
        <v>456</v>
      </c>
      <c r="F56" s="34"/>
      <c r="O56"/>
      <c r="P56"/>
      <c r="Q56"/>
      <c r="R56"/>
    </row>
    <row r="57" spans="1:22" s="8" customFormat="1" x14ac:dyDescent="0.25">
      <c r="A57" s="145" t="s">
        <v>457</v>
      </c>
      <c r="B57" s="146">
        <v>9</v>
      </c>
      <c r="C57" s="146" t="s">
        <v>447</v>
      </c>
      <c r="D57" s="145">
        <v>5135710480</v>
      </c>
      <c r="E57" s="145" t="s">
        <v>458</v>
      </c>
      <c r="F57" s="34"/>
      <c r="O57"/>
      <c r="P57"/>
      <c r="Q57"/>
      <c r="R57"/>
    </row>
    <row r="58" spans="1:22" s="8" customFormat="1" x14ac:dyDescent="0.25">
      <c r="A58" s="145" t="s">
        <v>459</v>
      </c>
      <c r="B58" s="146">
        <v>9</v>
      </c>
      <c r="C58" s="146" t="s">
        <v>447</v>
      </c>
      <c r="D58" s="145">
        <v>2489030508</v>
      </c>
      <c r="E58" s="145" t="s">
        <v>460</v>
      </c>
      <c r="F58" s="34"/>
      <c r="O58"/>
      <c r="P58"/>
      <c r="Q58"/>
      <c r="R58"/>
      <c r="T58"/>
      <c r="U58"/>
      <c r="V58"/>
    </row>
    <row r="59" spans="1:22" s="8" customFormat="1" x14ac:dyDescent="0.25">
      <c r="A59" s="145" t="s">
        <v>461</v>
      </c>
      <c r="B59" s="146">
        <v>10</v>
      </c>
      <c r="C59" s="146" t="s">
        <v>462</v>
      </c>
      <c r="D59" s="145">
        <v>2605930540</v>
      </c>
      <c r="E59" s="145" t="s">
        <v>463</v>
      </c>
      <c r="F59" s="34"/>
      <c r="O59"/>
      <c r="P59"/>
      <c r="Q59"/>
      <c r="R59"/>
      <c r="T59"/>
      <c r="U59"/>
      <c r="V59"/>
    </row>
    <row r="60" spans="1:22" s="8" customFormat="1" x14ac:dyDescent="0.25">
      <c r="A60" s="145" t="s">
        <v>464</v>
      </c>
      <c r="B60" s="146">
        <v>10</v>
      </c>
      <c r="C60" s="146" t="s">
        <v>462</v>
      </c>
      <c r="D60" s="147">
        <v>91034260553</v>
      </c>
      <c r="E60" s="145" t="s">
        <v>465</v>
      </c>
      <c r="F60" s="34"/>
      <c r="O60"/>
      <c r="P60"/>
      <c r="Q60"/>
      <c r="R60"/>
      <c r="T60"/>
      <c r="U60"/>
      <c r="V60"/>
    </row>
    <row r="61" spans="1:22" s="8" customFormat="1" ht="30" x14ac:dyDescent="0.25">
      <c r="A61" s="145" t="s">
        <v>466</v>
      </c>
      <c r="B61" s="146">
        <v>10</v>
      </c>
      <c r="C61" s="146" t="s">
        <v>462</v>
      </c>
      <c r="D61" s="147">
        <v>94049980546</v>
      </c>
      <c r="E61" s="145" t="s">
        <v>467</v>
      </c>
      <c r="F61" s="34"/>
      <c r="O61"/>
      <c r="P61"/>
      <c r="Q61"/>
      <c r="R61"/>
      <c r="T61"/>
      <c r="U61"/>
      <c r="V61"/>
    </row>
    <row r="62" spans="1:22" s="8" customFormat="1" ht="30" x14ac:dyDescent="0.25">
      <c r="A62" s="145" t="s">
        <v>468</v>
      </c>
      <c r="B62" s="146">
        <v>10</v>
      </c>
      <c r="C62" s="146" t="s">
        <v>462</v>
      </c>
      <c r="D62" s="147">
        <v>91028960549</v>
      </c>
      <c r="E62" s="145" t="s">
        <v>469</v>
      </c>
      <c r="F62" s="34"/>
      <c r="O62"/>
      <c r="P62"/>
      <c r="Q62"/>
      <c r="R62"/>
      <c r="T62"/>
      <c r="U62"/>
      <c r="V62"/>
    </row>
    <row r="63" spans="1:22" s="8" customFormat="1" ht="30" x14ac:dyDescent="0.25">
      <c r="A63" s="145" t="s">
        <v>470</v>
      </c>
      <c r="B63" s="146">
        <v>10</v>
      </c>
      <c r="C63" s="146" t="s">
        <v>462</v>
      </c>
      <c r="D63" s="147">
        <v>94049870549</v>
      </c>
      <c r="E63" s="145" t="s">
        <v>471</v>
      </c>
      <c r="F63" s="34"/>
      <c r="O63"/>
      <c r="P63"/>
      <c r="Q63"/>
      <c r="R63"/>
      <c r="T63"/>
      <c r="U63"/>
      <c r="V63"/>
    </row>
    <row r="64" spans="1:22" s="8" customFormat="1" ht="30" x14ac:dyDescent="0.25">
      <c r="A64" s="145" t="s">
        <v>472</v>
      </c>
      <c r="B64" s="146">
        <v>11</v>
      </c>
      <c r="C64" s="146" t="s">
        <v>473</v>
      </c>
      <c r="D64" s="145">
        <v>1119560439</v>
      </c>
      <c r="E64" s="145" t="s">
        <v>474</v>
      </c>
      <c r="F64" s="34"/>
      <c r="O64"/>
      <c r="P64"/>
      <c r="Q64"/>
      <c r="R64"/>
      <c r="T64"/>
      <c r="U64"/>
      <c r="V64"/>
    </row>
    <row r="65" spans="1:22" s="8" customFormat="1" ht="30" x14ac:dyDescent="0.25">
      <c r="A65" s="145" t="s">
        <v>475</v>
      </c>
      <c r="B65" s="146">
        <v>11</v>
      </c>
      <c r="C65" s="146" t="s">
        <v>473</v>
      </c>
      <c r="D65" s="145">
        <v>1944950441</v>
      </c>
      <c r="E65" s="145" t="s">
        <v>476</v>
      </c>
      <c r="F65" s="34"/>
      <c r="O65"/>
      <c r="P65"/>
      <c r="Q65"/>
      <c r="R65"/>
      <c r="T65"/>
      <c r="U65"/>
      <c r="V65"/>
    </row>
    <row r="66" spans="1:22" s="8" customFormat="1" ht="30" x14ac:dyDescent="0.25">
      <c r="A66" s="145" t="s">
        <v>477</v>
      </c>
      <c r="B66" s="146">
        <v>11</v>
      </c>
      <c r="C66" s="146" t="s">
        <v>473</v>
      </c>
      <c r="D66" s="145">
        <v>1377760416</v>
      </c>
      <c r="E66" s="145" t="s">
        <v>478</v>
      </c>
      <c r="F66" s="34"/>
      <c r="O66"/>
      <c r="P66"/>
      <c r="Q66"/>
      <c r="R66"/>
      <c r="T66"/>
      <c r="U66"/>
      <c r="V66"/>
    </row>
    <row r="67" spans="1:22" s="8" customFormat="1" ht="30" x14ac:dyDescent="0.25">
      <c r="A67" s="145" t="s">
        <v>479</v>
      </c>
      <c r="B67" s="146">
        <v>11</v>
      </c>
      <c r="C67" s="146" t="s">
        <v>473</v>
      </c>
      <c r="D67" s="145">
        <v>1377860414</v>
      </c>
      <c r="E67" s="145" t="s">
        <v>480</v>
      </c>
      <c r="F67" s="34"/>
      <c r="O67"/>
      <c r="P67"/>
      <c r="Q67"/>
      <c r="R67"/>
      <c r="T67"/>
      <c r="U67"/>
      <c r="V67"/>
    </row>
    <row r="68" spans="1:22" s="8" customFormat="1" x14ac:dyDescent="0.25">
      <c r="A68" s="145" t="s">
        <v>481</v>
      </c>
      <c r="B68" s="146">
        <v>11</v>
      </c>
      <c r="C68" s="146" t="s">
        <v>473</v>
      </c>
      <c r="D68" s="145">
        <v>1502360447</v>
      </c>
      <c r="E68" s="145" t="s">
        <v>482</v>
      </c>
      <c r="F68" s="34"/>
      <c r="O68"/>
      <c r="P68"/>
      <c r="Q68"/>
      <c r="R68"/>
      <c r="T68"/>
      <c r="U68"/>
      <c r="V68"/>
    </row>
    <row r="69" spans="1:22" s="8" customFormat="1" x14ac:dyDescent="0.25">
      <c r="A69" s="145" t="s">
        <v>483</v>
      </c>
      <c r="B69" s="146">
        <v>11</v>
      </c>
      <c r="C69" s="146" t="s">
        <v>473</v>
      </c>
      <c r="D69" s="145">
        <v>1451540437</v>
      </c>
      <c r="E69" s="145" t="s">
        <v>484</v>
      </c>
      <c r="F69" s="34"/>
      <c r="O69"/>
      <c r="P69"/>
      <c r="Q69"/>
      <c r="R69"/>
      <c r="T69"/>
      <c r="U69"/>
      <c r="V69"/>
    </row>
    <row r="70" spans="1:22" s="8" customFormat="1" x14ac:dyDescent="0.25">
      <c r="A70" s="145" t="s">
        <v>485</v>
      </c>
      <c r="B70" s="146">
        <v>12</v>
      </c>
      <c r="C70" s="146" t="s">
        <v>486</v>
      </c>
      <c r="D70" s="147">
        <v>90074820573</v>
      </c>
      <c r="E70" s="145" t="s">
        <v>487</v>
      </c>
      <c r="F70" s="34"/>
      <c r="O70"/>
      <c r="P70"/>
      <c r="Q70"/>
      <c r="R70"/>
      <c r="T70"/>
      <c r="U70"/>
      <c r="V70"/>
    </row>
    <row r="71" spans="1:22" s="8" customFormat="1" x14ac:dyDescent="0.25">
      <c r="A71" s="145" t="s">
        <v>488</v>
      </c>
      <c r="B71" s="146">
        <v>12</v>
      </c>
      <c r="C71" s="146" t="s">
        <v>486</v>
      </c>
      <c r="D71" s="147">
        <v>90074890576</v>
      </c>
      <c r="E71" s="145" t="s">
        <v>489</v>
      </c>
      <c r="F71" s="34"/>
      <c r="O71"/>
      <c r="P71"/>
      <c r="Q71"/>
      <c r="R71"/>
      <c r="T71"/>
      <c r="U71"/>
      <c r="V71"/>
    </row>
    <row r="72" spans="1:22" s="8" customFormat="1" ht="45" x14ac:dyDescent="0.25">
      <c r="A72" s="145" t="s">
        <v>490</v>
      </c>
      <c r="B72" s="146">
        <v>12</v>
      </c>
      <c r="C72" s="146" t="s">
        <v>486</v>
      </c>
      <c r="D72" s="147">
        <v>91008470600</v>
      </c>
      <c r="E72" s="145" t="s">
        <v>491</v>
      </c>
      <c r="F72" s="34"/>
      <c r="O72"/>
      <c r="P72"/>
      <c r="Q72"/>
      <c r="R72"/>
      <c r="T72"/>
      <c r="U72"/>
      <c r="V72"/>
    </row>
    <row r="73" spans="1:22" s="8" customFormat="1" x14ac:dyDescent="0.25">
      <c r="A73" s="145" t="s">
        <v>492</v>
      </c>
      <c r="B73" s="146">
        <v>12</v>
      </c>
      <c r="C73" s="146" t="s">
        <v>486</v>
      </c>
      <c r="D73" s="147">
        <v>90057590573</v>
      </c>
      <c r="E73" s="145" t="s">
        <v>493</v>
      </c>
      <c r="F73" s="34"/>
      <c r="O73"/>
      <c r="P73"/>
      <c r="Q73"/>
      <c r="R73"/>
      <c r="T73"/>
      <c r="U73"/>
      <c r="V73"/>
    </row>
    <row r="74" spans="1:22" s="8" customFormat="1" x14ac:dyDescent="0.25">
      <c r="A74" s="145" t="s">
        <v>494</v>
      </c>
      <c r="B74" s="146">
        <v>12</v>
      </c>
      <c r="C74" s="146" t="s">
        <v>486</v>
      </c>
      <c r="D74" s="147">
        <v>92035790606</v>
      </c>
      <c r="E74" s="145" t="s">
        <v>495</v>
      </c>
      <c r="F74" s="34"/>
      <c r="O74"/>
      <c r="P74"/>
      <c r="Q74"/>
      <c r="R74"/>
      <c r="T74"/>
      <c r="U74"/>
      <c r="V74"/>
    </row>
    <row r="75" spans="1:22" s="8" customFormat="1" ht="30" x14ac:dyDescent="0.25">
      <c r="A75" s="145" t="s">
        <v>496</v>
      </c>
      <c r="B75" s="146">
        <v>12</v>
      </c>
      <c r="C75" s="146" t="s">
        <v>486</v>
      </c>
      <c r="D75" s="147">
        <v>90038200607</v>
      </c>
      <c r="E75" s="145" t="s">
        <v>497</v>
      </c>
      <c r="F75" s="34"/>
      <c r="O75"/>
      <c r="P75"/>
      <c r="Q75"/>
      <c r="R75"/>
      <c r="T75"/>
      <c r="U75"/>
      <c r="V75"/>
    </row>
    <row r="76" spans="1:22" s="8" customFormat="1" x14ac:dyDescent="0.25">
      <c r="A76" s="145" t="s">
        <v>498</v>
      </c>
      <c r="B76" s="146">
        <v>12</v>
      </c>
      <c r="C76" s="146" t="s">
        <v>486</v>
      </c>
      <c r="D76" s="145">
        <v>3247360591</v>
      </c>
      <c r="E76" s="145" t="s">
        <v>499</v>
      </c>
      <c r="F76" s="34"/>
      <c r="O76"/>
      <c r="P76"/>
      <c r="Q76"/>
      <c r="R76"/>
      <c r="T76"/>
      <c r="U76"/>
      <c r="V76"/>
    </row>
    <row r="77" spans="1:22" s="8" customFormat="1" ht="30" x14ac:dyDescent="0.25">
      <c r="A77" s="145" t="s">
        <v>500</v>
      </c>
      <c r="B77" s="146">
        <v>12</v>
      </c>
      <c r="C77" s="146" t="s">
        <v>486</v>
      </c>
      <c r="D77" s="145">
        <v>2881620591</v>
      </c>
      <c r="E77" s="145" t="s">
        <v>501</v>
      </c>
      <c r="F77" s="34"/>
      <c r="O77"/>
      <c r="P77"/>
      <c r="Q77"/>
      <c r="R77"/>
      <c r="T77"/>
      <c r="U77"/>
      <c r="V77"/>
    </row>
    <row r="78" spans="1:22" s="8" customFormat="1" x14ac:dyDescent="0.25">
      <c r="A78" s="145" t="s">
        <v>502</v>
      </c>
      <c r="B78" s="146">
        <v>12</v>
      </c>
      <c r="C78" s="146" t="s">
        <v>486</v>
      </c>
      <c r="D78" s="147">
        <v>93032870581</v>
      </c>
      <c r="E78" s="145" t="s">
        <v>503</v>
      </c>
      <c r="F78" s="34"/>
      <c r="O78"/>
      <c r="P78"/>
      <c r="Q78"/>
      <c r="R78"/>
      <c r="T78"/>
      <c r="U78"/>
      <c r="V78"/>
    </row>
    <row r="79" spans="1:22" s="8" customFormat="1" x14ac:dyDescent="0.25">
      <c r="A79" s="145" t="s">
        <v>504</v>
      </c>
      <c r="B79" s="146">
        <v>12</v>
      </c>
      <c r="C79" s="146" t="s">
        <v>486</v>
      </c>
      <c r="D79" s="147">
        <v>90093470566</v>
      </c>
      <c r="E79" s="145" t="s">
        <v>505</v>
      </c>
      <c r="F79" s="34"/>
      <c r="O79"/>
      <c r="P79"/>
      <c r="Q79"/>
      <c r="R79"/>
      <c r="T79"/>
      <c r="U79"/>
      <c r="V79"/>
    </row>
    <row r="80" spans="1:22" s="8" customFormat="1" ht="30" x14ac:dyDescent="0.25">
      <c r="A80" s="145" t="s">
        <v>506</v>
      </c>
      <c r="B80" s="146">
        <v>12</v>
      </c>
      <c r="C80" s="146" t="s">
        <v>486</v>
      </c>
      <c r="D80" s="147">
        <v>10704061000</v>
      </c>
      <c r="E80" s="145" t="s">
        <v>507</v>
      </c>
      <c r="F80" s="34"/>
      <c r="O80"/>
      <c r="P80"/>
      <c r="Q80"/>
      <c r="R80"/>
      <c r="T80"/>
      <c r="U80"/>
      <c r="V80"/>
    </row>
    <row r="81" spans="1:22" s="8" customFormat="1" ht="30" x14ac:dyDescent="0.25">
      <c r="A81" s="145" t="s">
        <v>508</v>
      </c>
      <c r="B81" s="146">
        <v>12</v>
      </c>
      <c r="C81" s="146" t="s">
        <v>486</v>
      </c>
      <c r="D81" s="147">
        <v>90121360565</v>
      </c>
      <c r="E81" s="145" t="s">
        <v>509</v>
      </c>
      <c r="F81" s="34"/>
      <c r="O81"/>
      <c r="P81"/>
      <c r="Q81"/>
      <c r="R81"/>
      <c r="T81"/>
      <c r="U81"/>
      <c r="V81"/>
    </row>
    <row r="82" spans="1:22" s="8" customFormat="1" x14ac:dyDescent="0.25">
      <c r="A82" s="145" t="s">
        <v>510</v>
      </c>
      <c r="B82" s="146">
        <v>12</v>
      </c>
      <c r="C82" s="146" t="s">
        <v>486</v>
      </c>
      <c r="D82" s="147">
        <v>90151730562</v>
      </c>
      <c r="E82" s="145" t="s">
        <v>511</v>
      </c>
      <c r="F82" s="34"/>
      <c r="O82"/>
      <c r="P82"/>
      <c r="Q82"/>
      <c r="R82"/>
      <c r="T82"/>
      <c r="U82"/>
      <c r="V82"/>
    </row>
    <row r="83" spans="1:22" s="8" customFormat="1" ht="30" x14ac:dyDescent="0.25">
      <c r="A83" s="145" t="s">
        <v>512</v>
      </c>
      <c r="B83" s="146">
        <v>12</v>
      </c>
      <c r="C83" s="146" t="s">
        <v>486</v>
      </c>
      <c r="D83" s="147">
        <v>94091980584</v>
      </c>
      <c r="E83" s="145" t="s">
        <v>513</v>
      </c>
      <c r="F83" s="34"/>
      <c r="O83"/>
      <c r="P83"/>
      <c r="Q83"/>
      <c r="R83"/>
      <c r="T83"/>
      <c r="U83"/>
      <c r="V83"/>
    </row>
    <row r="84" spans="1:22" s="8" customFormat="1" x14ac:dyDescent="0.25">
      <c r="A84" s="145" t="s">
        <v>514</v>
      </c>
      <c r="B84" s="146">
        <v>12</v>
      </c>
      <c r="C84" s="146" t="s">
        <v>486</v>
      </c>
      <c r="D84" s="147">
        <v>92076600607</v>
      </c>
      <c r="E84" s="145" t="s">
        <v>515</v>
      </c>
      <c r="F84" s="34"/>
      <c r="O84"/>
      <c r="P84"/>
      <c r="Q84"/>
      <c r="R84"/>
      <c r="T84"/>
      <c r="U84"/>
      <c r="V84"/>
    </row>
    <row r="85" spans="1:22" s="8" customFormat="1" ht="30" x14ac:dyDescent="0.25">
      <c r="A85" s="145" t="s">
        <v>516</v>
      </c>
      <c r="B85" s="146">
        <v>12</v>
      </c>
      <c r="C85" s="146" t="s">
        <v>486</v>
      </c>
      <c r="D85" s="147">
        <v>96576630584</v>
      </c>
      <c r="E85" s="145" t="s">
        <v>517</v>
      </c>
      <c r="F85" s="34"/>
      <c r="O85"/>
      <c r="P85"/>
      <c r="Q85"/>
      <c r="R85"/>
      <c r="T85"/>
      <c r="U85"/>
      <c r="V85"/>
    </row>
    <row r="86" spans="1:22" s="8" customFormat="1" ht="30" x14ac:dyDescent="0.25">
      <c r="A86" s="145" t="s">
        <v>518</v>
      </c>
      <c r="B86" s="146">
        <v>13</v>
      </c>
      <c r="C86" s="146" t="s">
        <v>519</v>
      </c>
      <c r="D86" s="147">
        <v>1580910667</v>
      </c>
      <c r="E86" s="145" t="s">
        <v>520</v>
      </c>
      <c r="F86" s="34"/>
      <c r="O86"/>
      <c r="P86"/>
      <c r="Q86"/>
      <c r="R86"/>
      <c r="T86"/>
      <c r="U86"/>
      <c r="V86"/>
    </row>
    <row r="87" spans="1:22" s="8" customFormat="1" ht="30" x14ac:dyDescent="0.25">
      <c r="A87" s="145" t="s">
        <v>521</v>
      </c>
      <c r="B87" s="146">
        <v>13</v>
      </c>
      <c r="C87" s="146" t="s">
        <v>519</v>
      </c>
      <c r="D87" s="147">
        <v>2573470693</v>
      </c>
      <c r="E87" s="145" t="s">
        <v>522</v>
      </c>
      <c r="F87" s="34"/>
      <c r="O87"/>
      <c r="P87"/>
      <c r="Q87"/>
      <c r="R87"/>
      <c r="T87"/>
      <c r="U87"/>
      <c r="V87"/>
    </row>
    <row r="88" spans="1:22" s="8" customFormat="1" x14ac:dyDescent="0.25">
      <c r="A88" s="145" t="s">
        <v>523</v>
      </c>
      <c r="B88" s="146">
        <v>13</v>
      </c>
      <c r="C88" s="146" t="s">
        <v>519</v>
      </c>
      <c r="D88" s="147">
        <v>907610679</v>
      </c>
      <c r="E88" s="145" t="s">
        <v>524</v>
      </c>
      <c r="F88" s="34"/>
      <c r="O88"/>
      <c r="P88"/>
      <c r="Q88"/>
      <c r="R88"/>
      <c r="T88"/>
      <c r="U88"/>
      <c r="V88"/>
    </row>
    <row r="89" spans="1:22" s="8" customFormat="1" ht="30" x14ac:dyDescent="0.25">
      <c r="A89" s="145" t="s">
        <v>525</v>
      </c>
      <c r="B89" s="146">
        <v>13</v>
      </c>
      <c r="C89" s="146" t="s">
        <v>519</v>
      </c>
      <c r="D89" s="147">
        <v>1803670668</v>
      </c>
      <c r="E89" s="145" t="s">
        <v>526</v>
      </c>
      <c r="F89" s="34"/>
      <c r="O89"/>
      <c r="P89"/>
      <c r="Q89"/>
      <c r="R89"/>
      <c r="T89"/>
      <c r="U89"/>
      <c r="V89"/>
    </row>
    <row r="90" spans="1:22" s="8" customFormat="1" x14ac:dyDescent="0.25">
      <c r="A90" s="145" t="s">
        <v>527</v>
      </c>
      <c r="B90" s="146">
        <v>13</v>
      </c>
      <c r="C90" s="146" t="s">
        <v>519</v>
      </c>
      <c r="D90" s="147">
        <v>1598220695</v>
      </c>
      <c r="E90" s="145" t="s">
        <v>528</v>
      </c>
      <c r="F90" s="34"/>
      <c r="O90"/>
      <c r="P90"/>
      <c r="Q90"/>
      <c r="R90"/>
      <c r="T90"/>
      <c r="U90"/>
      <c r="V90"/>
    </row>
    <row r="91" spans="1:22" s="8" customFormat="1" x14ac:dyDescent="0.25">
      <c r="A91" s="145" t="s">
        <v>529</v>
      </c>
      <c r="B91" s="146">
        <v>13</v>
      </c>
      <c r="C91" s="146" t="s">
        <v>519</v>
      </c>
      <c r="D91" s="147">
        <v>1351360662</v>
      </c>
      <c r="E91" s="145" t="s">
        <v>530</v>
      </c>
      <c r="F91" s="34"/>
      <c r="O91"/>
      <c r="P91"/>
      <c r="Q91"/>
      <c r="R91"/>
      <c r="T91"/>
      <c r="U91"/>
      <c r="V91"/>
    </row>
    <row r="92" spans="1:22" x14ac:dyDescent="0.25">
      <c r="A92" s="145" t="s">
        <v>531</v>
      </c>
      <c r="B92" s="146">
        <v>13</v>
      </c>
      <c r="C92" s="146" t="s">
        <v>519</v>
      </c>
      <c r="D92" s="147">
        <v>1636690685</v>
      </c>
      <c r="E92" s="145" t="s">
        <v>532</v>
      </c>
      <c r="F92" s="34"/>
    </row>
    <row r="93" spans="1:22" ht="30" x14ac:dyDescent="0.25">
      <c r="A93" s="145" t="s">
        <v>533</v>
      </c>
      <c r="B93" s="146">
        <v>13</v>
      </c>
      <c r="C93" s="146" t="s">
        <v>519</v>
      </c>
      <c r="D93" s="147">
        <v>1975110675</v>
      </c>
      <c r="E93" s="145" t="s">
        <v>534</v>
      </c>
      <c r="F93" s="34"/>
    </row>
    <row r="94" spans="1:22" x14ac:dyDescent="0.25">
      <c r="A94" s="145" t="s">
        <v>535</v>
      </c>
      <c r="B94" s="146">
        <v>15</v>
      </c>
      <c r="C94" s="146" t="s">
        <v>536</v>
      </c>
      <c r="D94" s="145">
        <v>4099620652</v>
      </c>
      <c r="E94" s="145" t="s">
        <v>537</v>
      </c>
      <c r="F94" s="34"/>
    </row>
    <row r="95" spans="1:22" ht="30" x14ac:dyDescent="0.25">
      <c r="A95" s="145" t="s">
        <v>538</v>
      </c>
      <c r="B95" s="146">
        <v>15</v>
      </c>
      <c r="C95" s="146" t="s">
        <v>536</v>
      </c>
      <c r="D95" s="145">
        <v>4823610656</v>
      </c>
      <c r="E95" s="145" t="s">
        <v>539</v>
      </c>
      <c r="F95" s="34"/>
    </row>
    <row r="96" spans="1:22" ht="30" x14ac:dyDescent="0.25">
      <c r="A96" s="145" t="s">
        <v>540</v>
      </c>
      <c r="B96" s="146">
        <v>15</v>
      </c>
      <c r="C96" s="146" t="s">
        <v>536</v>
      </c>
      <c r="D96" s="145">
        <v>3926750658</v>
      </c>
      <c r="E96" s="145" t="s">
        <v>541</v>
      </c>
      <c r="F96" s="34"/>
    </row>
    <row r="97" spans="1:6" x14ac:dyDescent="0.25">
      <c r="A97" s="145" t="s">
        <v>542</v>
      </c>
      <c r="B97" s="146">
        <v>15</v>
      </c>
      <c r="C97" s="146" t="s">
        <v>536</v>
      </c>
      <c r="D97" s="147">
        <v>91005280614</v>
      </c>
      <c r="E97" s="145" t="s">
        <v>543</v>
      </c>
      <c r="F97" s="34"/>
    </row>
    <row r="98" spans="1:6" ht="30" x14ac:dyDescent="0.25">
      <c r="A98" s="145" t="s">
        <v>544</v>
      </c>
      <c r="B98" s="146">
        <v>15</v>
      </c>
      <c r="C98" s="146" t="s">
        <v>536</v>
      </c>
      <c r="D98" s="145">
        <v>4753600610</v>
      </c>
      <c r="E98" s="145" t="s">
        <v>545</v>
      </c>
      <c r="F98" s="34"/>
    </row>
    <row r="99" spans="1:6" ht="30" x14ac:dyDescent="0.25">
      <c r="A99" s="145" t="s">
        <v>546</v>
      </c>
      <c r="B99" s="146">
        <v>15</v>
      </c>
      <c r="C99" s="146" t="s">
        <v>536</v>
      </c>
      <c r="D99" s="147">
        <v>91002120649</v>
      </c>
      <c r="E99" s="145" t="s">
        <v>547</v>
      </c>
      <c r="F99" s="34"/>
    </row>
    <row r="100" spans="1:6" x14ac:dyDescent="0.25">
      <c r="A100" s="145" t="s">
        <v>548</v>
      </c>
      <c r="B100" s="146">
        <v>15</v>
      </c>
      <c r="C100" s="146" t="s">
        <v>536</v>
      </c>
      <c r="D100" s="145">
        <v>2902820642</v>
      </c>
      <c r="E100" s="145" t="s">
        <v>549</v>
      </c>
      <c r="F100" s="34"/>
    </row>
    <row r="101" spans="1:6" ht="30" x14ac:dyDescent="0.25">
      <c r="A101" s="145" t="s">
        <v>550</v>
      </c>
      <c r="B101" s="146">
        <v>15</v>
      </c>
      <c r="C101" s="146" t="s">
        <v>536</v>
      </c>
      <c r="D101" s="145">
        <v>2567850645</v>
      </c>
      <c r="E101" s="145" t="s">
        <v>551</v>
      </c>
      <c r="F101" s="34"/>
    </row>
    <row r="102" spans="1:6" x14ac:dyDescent="0.25">
      <c r="A102" s="145" t="s">
        <v>552</v>
      </c>
      <c r="B102" s="146">
        <v>15</v>
      </c>
      <c r="C102" s="146" t="s">
        <v>536</v>
      </c>
      <c r="D102" s="147">
        <v>92047200628</v>
      </c>
      <c r="E102" s="145" t="s">
        <v>553</v>
      </c>
      <c r="F102" s="34"/>
    </row>
    <row r="103" spans="1:6" ht="30" x14ac:dyDescent="0.25">
      <c r="A103" s="145" t="s">
        <v>554</v>
      </c>
      <c r="B103" s="146">
        <v>15</v>
      </c>
      <c r="C103" s="146" t="s">
        <v>536</v>
      </c>
      <c r="D103" s="145">
        <v>5523170651</v>
      </c>
      <c r="E103" s="145" t="s">
        <v>555</v>
      </c>
      <c r="F103" s="34"/>
    </row>
    <row r="104" spans="1:6" x14ac:dyDescent="0.25">
      <c r="A104" s="145" t="s">
        <v>556</v>
      </c>
      <c r="B104" s="146">
        <v>15</v>
      </c>
      <c r="C104" s="146" t="s">
        <v>536</v>
      </c>
      <c r="D104" s="145">
        <v>8447931216</v>
      </c>
      <c r="E104" s="145" t="s">
        <v>557</v>
      </c>
      <c r="F104" s="34"/>
    </row>
    <row r="105" spans="1:6" ht="30" x14ac:dyDescent="0.25">
      <c r="A105" s="145" t="s">
        <v>558</v>
      </c>
      <c r="B105" s="146">
        <v>15</v>
      </c>
      <c r="C105" s="146" t="s">
        <v>536</v>
      </c>
      <c r="D105" s="145">
        <v>4830490654</v>
      </c>
      <c r="E105" s="145" t="s">
        <v>559</v>
      </c>
      <c r="F105" s="34"/>
    </row>
    <row r="106" spans="1:6" x14ac:dyDescent="0.25">
      <c r="A106" s="145" t="s">
        <v>560</v>
      </c>
      <c r="B106" s="146">
        <v>15</v>
      </c>
      <c r="C106" s="146" t="s">
        <v>536</v>
      </c>
      <c r="D106" s="145">
        <v>8448151210</v>
      </c>
      <c r="E106" s="145" t="s">
        <v>561</v>
      </c>
      <c r="F106" s="34"/>
    </row>
    <row r="107" spans="1:6" x14ac:dyDescent="0.25">
      <c r="A107" s="145" t="s">
        <v>562</v>
      </c>
      <c r="B107" s="146">
        <v>15</v>
      </c>
      <c r="C107" s="146" t="s">
        <v>536</v>
      </c>
      <c r="D107" s="145">
        <v>1211890627</v>
      </c>
      <c r="E107" s="145" t="s">
        <v>563</v>
      </c>
      <c r="F107" s="34"/>
    </row>
    <row r="108" spans="1:6" x14ac:dyDescent="0.25">
      <c r="A108" s="145" t="s">
        <v>564</v>
      </c>
      <c r="B108" s="146">
        <v>15</v>
      </c>
      <c r="C108" s="146" t="s">
        <v>536</v>
      </c>
      <c r="D108" s="145">
        <v>4843790652</v>
      </c>
      <c r="E108" s="145" t="s">
        <v>565</v>
      </c>
      <c r="F108" s="34"/>
    </row>
    <row r="109" spans="1:6" ht="30" x14ac:dyDescent="0.25">
      <c r="A109" s="145" t="s">
        <v>566</v>
      </c>
      <c r="B109" s="146">
        <v>16</v>
      </c>
      <c r="C109" s="146" t="s">
        <v>567</v>
      </c>
      <c r="D109" s="145">
        <v>2514280748</v>
      </c>
      <c r="E109" s="145" t="s">
        <v>568</v>
      </c>
      <c r="F109" s="34"/>
    </row>
    <row r="110" spans="1:6" x14ac:dyDescent="0.25">
      <c r="A110" s="145" t="s">
        <v>569</v>
      </c>
      <c r="B110" s="146">
        <v>16</v>
      </c>
      <c r="C110" s="146" t="s">
        <v>567</v>
      </c>
      <c r="D110" s="145">
        <v>4818500755</v>
      </c>
      <c r="E110" s="145" t="s">
        <v>570</v>
      </c>
      <c r="F110" s="34"/>
    </row>
    <row r="111" spans="1:6" ht="30" x14ac:dyDescent="0.25">
      <c r="A111" s="145" t="s">
        <v>571</v>
      </c>
      <c r="B111" s="146">
        <v>16</v>
      </c>
      <c r="C111" s="146" t="s">
        <v>567</v>
      </c>
      <c r="D111" s="145">
        <v>4128760719</v>
      </c>
      <c r="E111" s="145" t="s">
        <v>572</v>
      </c>
      <c r="F111" s="34"/>
    </row>
    <row r="112" spans="1:6" x14ac:dyDescent="0.25">
      <c r="A112" s="145" t="s">
        <v>573</v>
      </c>
      <c r="B112" s="146">
        <v>16</v>
      </c>
      <c r="C112" s="146" t="s">
        <v>567</v>
      </c>
      <c r="D112" s="145">
        <v>4127910711</v>
      </c>
      <c r="E112" s="145" t="s">
        <v>574</v>
      </c>
      <c r="F112" s="34"/>
    </row>
    <row r="113" spans="1:6" ht="30" x14ac:dyDescent="0.25">
      <c r="A113" s="145" t="s">
        <v>575</v>
      </c>
      <c r="B113" s="146">
        <v>16</v>
      </c>
      <c r="C113" s="146" t="s">
        <v>567</v>
      </c>
      <c r="D113" s="145">
        <v>6994970728</v>
      </c>
      <c r="E113" s="145" t="s">
        <v>576</v>
      </c>
      <c r="F113" s="34"/>
    </row>
    <row r="114" spans="1:6" ht="30" x14ac:dyDescent="0.25">
      <c r="A114" s="145" t="s">
        <v>577</v>
      </c>
      <c r="B114" s="146">
        <v>16</v>
      </c>
      <c r="C114" s="146" t="s">
        <v>567</v>
      </c>
      <c r="D114" s="145">
        <v>2467740730</v>
      </c>
      <c r="E114" s="145" t="s">
        <v>578</v>
      </c>
      <c r="F114" s="34"/>
    </row>
    <row r="115" spans="1:6" x14ac:dyDescent="0.25">
      <c r="A115" s="145" t="s">
        <v>579</v>
      </c>
      <c r="B115" s="146">
        <v>16</v>
      </c>
      <c r="C115" s="146" t="s">
        <v>567</v>
      </c>
      <c r="D115" s="145">
        <v>3113960730</v>
      </c>
      <c r="E115" s="145" t="s">
        <v>580</v>
      </c>
      <c r="F115" s="34"/>
    </row>
    <row r="116" spans="1:6" x14ac:dyDescent="0.25">
      <c r="A116" s="145" t="s">
        <v>581</v>
      </c>
      <c r="B116" s="146">
        <v>16</v>
      </c>
      <c r="C116" s="146" t="s">
        <v>567</v>
      </c>
      <c r="D116" s="147">
        <v>2303810713</v>
      </c>
      <c r="E116" s="145" t="s">
        <v>582</v>
      </c>
      <c r="F116" s="34"/>
    </row>
    <row r="117" spans="1:6" x14ac:dyDescent="0.25">
      <c r="A117" s="145" t="s">
        <v>583</v>
      </c>
      <c r="B117" s="146">
        <v>16</v>
      </c>
      <c r="C117" s="146" t="s">
        <v>567</v>
      </c>
      <c r="D117" s="147">
        <v>8006670726</v>
      </c>
      <c r="E117" s="145" t="s">
        <v>584</v>
      </c>
      <c r="F117" s="34"/>
    </row>
    <row r="118" spans="1:6" x14ac:dyDescent="0.25">
      <c r="A118" s="145" t="s">
        <v>585</v>
      </c>
      <c r="B118" s="146">
        <v>16</v>
      </c>
      <c r="C118" s="146" t="s">
        <v>567</v>
      </c>
      <c r="D118" s="145">
        <v>6986040720</v>
      </c>
      <c r="E118" s="145" t="s">
        <v>586</v>
      </c>
      <c r="F118" s="34"/>
    </row>
    <row r="119" spans="1:6" x14ac:dyDescent="0.25">
      <c r="A119" s="145" t="s">
        <v>587</v>
      </c>
      <c r="B119" s="146">
        <v>16</v>
      </c>
      <c r="C119" s="146" t="s">
        <v>567</v>
      </c>
      <c r="D119" s="147">
        <v>7001380729</v>
      </c>
      <c r="E119" s="145" t="s">
        <v>588</v>
      </c>
      <c r="F119" s="34"/>
    </row>
    <row r="120" spans="1:6" x14ac:dyDescent="0.25">
      <c r="A120" s="145" t="s">
        <v>589</v>
      </c>
      <c r="B120" s="146">
        <v>16</v>
      </c>
      <c r="C120" s="146" t="s">
        <v>567</v>
      </c>
      <c r="D120" s="145">
        <v>4818540751</v>
      </c>
      <c r="E120" s="145" t="s">
        <v>590</v>
      </c>
      <c r="F120" s="34"/>
    </row>
    <row r="121" spans="1:6" ht="30" x14ac:dyDescent="0.25">
      <c r="A121" s="145" t="s">
        <v>591</v>
      </c>
      <c r="B121" s="146">
        <v>16</v>
      </c>
      <c r="C121" s="146" t="s">
        <v>567</v>
      </c>
      <c r="D121" s="147">
        <v>1796490744</v>
      </c>
      <c r="E121" s="145" t="s">
        <v>592</v>
      </c>
      <c r="F121" s="34"/>
    </row>
    <row r="122" spans="1:6" ht="30" x14ac:dyDescent="0.25">
      <c r="A122" s="145" t="s">
        <v>593</v>
      </c>
      <c r="B122" s="146">
        <v>16</v>
      </c>
      <c r="C122" s="146" t="s">
        <v>567</v>
      </c>
      <c r="D122" s="147">
        <v>2467590739</v>
      </c>
      <c r="E122" s="145" t="s">
        <v>594</v>
      </c>
      <c r="F122" s="34"/>
    </row>
    <row r="123" spans="1:6" x14ac:dyDescent="0.25">
      <c r="A123" s="145" t="s">
        <v>595</v>
      </c>
      <c r="B123" s="146">
        <v>16</v>
      </c>
      <c r="C123" s="146" t="s">
        <v>567</v>
      </c>
      <c r="D123" s="145">
        <v>5144190724</v>
      </c>
      <c r="E123" s="145" t="s">
        <v>596</v>
      </c>
      <c r="F123" s="34"/>
    </row>
    <row r="124" spans="1:6" x14ac:dyDescent="0.25">
      <c r="A124" s="145" t="s">
        <v>597</v>
      </c>
      <c r="B124" s="146">
        <v>16</v>
      </c>
      <c r="C124" s="146" t="s">
        <v>567</v>
      </c>
      <c r="D124" s="145">
        <v>4819660756</v>
      </c>
      <c r="E124" s="145" t="s">
        <v>598</v>
      </c>
      <c r="F124" s="34"/>
    </row>
    <row r="125" spans="1:6" x14ac:dyDescent="0.25">
      <c r="A125" s="145" t="s">
        <v>599</v>
      </c>
      <c r="B125" s="146">
        <v>16</v>
      </c>
      <c r="C125" s="146" t="s">
        <v>567</v>
      </c>
      <c r="D125" s="147">
        <v>6977030722</v>
      </c>
      <c r="E125" s="145" t="s">
        <v>600</v>
      </c>
      <c r="F125" s="34"/>
    </row>
    <row r="126" spans="1:6" x14ac:dyDescent="0.25">
      <c r="A126" s="145" t="s">
        <v>601</v>
      </c>
      <c r="B126" s="146">
        <v>16</v>
      </c>
      <c r="C126" s="146" t="s">
        <v>567</v>
      </c>
      <c r="D126" s="147">
        <v>4829920752</v>
      </c>
      <c r="E126" s="145" t="s">
        <v>602</v>
      </c>
      <c r="F126" s="34"/>
    </row>
    <row r="127" spans="1:6" ht="30" x14ac:dyDescent="0.25">
      <c r="A127" s="145" t="s">
        <v>603</v>
      </c>
      <c r="B127" s="146">
        <v>16</v>
      </c>
      <c r="C127" s="146" t="s">
        <v>567</v>
      </c>
      <c r="D127" s="147">
        <v>8008060728</v>
      </c>
      <c r="E127" s="145" t="s">
        <v>604</v>
      </c>
      <c r="F127" s="34"/>
    </row>
    <row r="128" spans="1:6" x14ac:dyDescent="0.25">
      <c r="A128" s="145" t="s">
        <v>605</v>
      </c>
      <c r="B128" s="146">
        <v>16</v>
      </c>
      <c r="C128" s="146" t="s">
        <v>567</v>
      </c>
      <c r="D128" s="147">
        <v>4819950751</v>
      </c>
      <c r="E128" s="145" t="s">
        <v>606</v>
      </c>
      <c r="F128" s="34"/>
    </row>
    <row r="129" spans="1:6" ht="30" x14ac:dyDescent="0.25">
      <c r="A129" s="145" t="s">
        <v>607</v>
      </c>
      <c r="B129" s="146">
        <v>16</v>
      </c>
      <c r="C129" s="146" t="s">
        <v>567</v>
      </c>
      <c r="D129" s="147">
        <v>6004460728</v>
      </c>
      <c r="E129" s="145" t="s">
        <v>608</v>
      </c>
      <c r="F129" s="34"/>
    </row>
    <row r="130" spans="1:6" x14ac:dyDescent="0.25">
      <c r="A130" s="145" t="s">
        <v>609</v>
      </c>
      <c r="B130" s="146">
        <v>17</v>
      </c>
      <c r="C130" s="146" t="s">
        <v>610</v>
      </c>
      <c r="D130" s="145">
        <v>1555720760</v>
      </c>
      <c r="E130" s="145" t="s">
        <v>611</v>
      </c>
      <c r="F130" s="34"/>
    </row>
    <row r="131" spans="1:6" x14ac:dyDescent="0.25">
      <c r="A131" s="145" t="s">
        <v>612</v>
      </c>
      <c r="B131" s="146">
        <v>17</v>
      </c>
      <c r="C131" s="146" t="s">
        <v>610</v>
      </c>
      <c r="D131" s="145">
        <v>1330010776</v>
      </c>
      <c r="E131" s="145" t="s">
        <v>613</v>
      </c>
      <c r="F131" s="34"/>
    </row>
    <row r="132" spans="1:6" ht="30" x14ac:dyDescent="0.25">
      <c r="A132" s="145" t="s">
        <v>614</v>
      </c>
      <c r="B132" s="146">
        <v>17</v>
      </c>
      <c r="C132" s="146" t="s">
        <v>610</v>
      </c>
      <c r="D132" s="145">
        <v>1187240765</v>
      </c>
      <c r="E132" s="145" t="s">
        <v>615</v>
      </c>
      <c r="F132" s="34"/>
    </row>
    <row r="133" spans="1:6" ht="30" x14ac:dyDescent="0.25">
      <c r="A133" s="145" t="s">
        <v>616</v>
      </c>
      <c r="B133" s="146">
        <v>17</v>
      </c>
      <c r="C133" s="146" t="s">
        <v>610</v>
      </c>
      <c r="D133" s="145">
        <v>2031500768</v>
      </c>
      <c r="E133" s="145" t="s">
        <v>617</v>
      </c>
      <c r="F133" s="34"/>
    </row>
    <row r="134" spans="1:6" ht="30" x14ac:dyDescent="0.25">
      <c r="A134" s="145" t="s">
        <v>618</v>
      </c>
      <c r="B134" s="146">
        <v>17</v>
      </c>
      <c r="C134" s="146" t="s">
        <v>610</v>
      </c>
      <c r="D134" s="145">
        <v>2031950765</v>
      </c>
      <c r="E134" s="145" t="s">
        <v>619</v>
      </c>
      <c r="F134" s="34"/>
    </row>
    <row r="135" spans="1:6" x14ac:dyDescent="0.25">
      <c r="A135" s="145" t="s">
        <v>620</v>
      </c>
      <c r="B135" s="146">
        <v>18</v>
      </c>
      <c r="C135" s="146" t="s">
        <v>621</v>
      </c>
      <c r="D135" s="145">
        <v>2154190785</v>
      </c>
      <c r="E135" s="145" t="s">
        <v>622</v>
      </c>
      <c r="F135" s="34"/>
    </row>
    <row r="136" spans="1:6" x14ac:dyDescent="0.25">
      <c r="A136" s="145" t="s">
        <v>623</v>
      </c>
      <c r="B136" s="146">
        <v>18</v>
      </c>
      <c r="C136" s="146" t="s">
        <v>621</v>
      </c>
      <c r="D136" s="145">
        <v>3512500780</v>
      </c>
      <c r="E136" s="145" t="s">
        <v>624</v>
      </c>
      <c r="F136" s="34"/>
    </row>
    <row r="137" spans="1:6" x14ac:dyDescent="0.25">
      <c r="A137" s="145" t="s">
        <v>625</v>
      </c>
      <c r="B137" s="146">
        <v>18</v>
      </c>
      <c r="C137" s="146" t="s">
        <v>621</v>
      </c>
      <c r="D137" s="145">
        <v>3492500784</v>
      </c>
      <c r="E137" s="145" t="s">
        <v>626</v>
      </c>
      <c r="F137" s="34"/>
    </row>
    <row r="138" spans="1:6" x14ac:dyDescent="0.25">
      <c r="A138" s="145" t="s">
        <v>627</v>
      </c>
      <c r="B138" s="146">
        <v>18</v>
      </c>
      <c r="C138" s="146" t="s">
        <v>621</v>
      </c>
      <c r="D138" s="145">
        <v>2328170788</v>
      </c>
      <c r="E138" s="145" t="s">
        <v>628</v>
      </c>
      <c r="F138" s="34"/>
    </row>
    <row r="139" spans="1:6" x14ac:dyDescent="0.25">
      <c r="A139" s="145" t="s">
        <v>629</v>
      </c>
      <c r="B139" s="146">
        <v>18</v>
      </c>
      <c r="C139" s="146" t="s">
        <v>621</v>
      </c>
      <c r="D139" s="147">
        <v>91023400798</v>
      </c>
      <c r="E139" s="145" t="s">
        <v>630</v>
      </c>
      <c r="F139" s="34"/>
    </row>
    <row r="140" spans="1:6" ht="30" x14ac:dyDescent="0.25">
      <c r="A140" s="145" t="s">
        <v>631</v>
      </c>
      <c r="B140" s="146">
        <v>18</v>
      </c>
      <c r="C140" s="146" t="s">
        <v>621</v>
      </c>
      <c r="D140" s="145">
        <v>2645260809</v>
      </c>
      <c r="E140" s="145" t="s">
        <v>632</v>
      </c>
      <c r="F140" s="34"/>
    </row>
    <row r="141" spans="1:6" x14ac:dyDescent="0.25">
      <c r="A141" s="145" t="s">
        <v>633</v>
      </c>
      <c r="B141" s="146">
        <v>18</v>
      </c>
      <c r="C141" s="146" t="s">
        <v>621</v>
      </c>
      <c r="D141" s="145">
        <v>2965220805</v>
      </c>
      <c r="E141" s="145" t="s">
        <v>634</v>
      </c>
      <c r="F141" s="34"/>
    </row>
    <row r="142" spans="1:6" x14ac:dyDescent="0.25">
      <c r="A142" s="145" t="s">
        <v>635</v>
      </c>
      <c r="B142" s="146">
        <v>18</v>
      </c>
      <c r="C142" s="146" t="s">
        <v>621</v>
      </c>
      <c r="D142" s="145">
        <v>3542450790</v>
      </c>
      <c r="E142" s="145" t="s">
        <v>636</v>
      </c>
      <c r="F142" s="34"/>
    </row>
    <row r="143" spans="1:6" x14ac:dyDescent="0.25">
      <c r="A143" s="145" t="s">
        <v>637</v>
      </c>
      <c r="B143" s="146">
        <v>18</v>
      </c>
      <c r="C143" s="146" t="s">
        <v>621</v>
      </c>
      <c r="D143" s="145">
        <v>1500730807</v>
      </c>
      <c r="E143" s="145" t="s">
        <v>638</v>
      </c>
      <c r="F143" s="34"/>
    </row>
    <row r="144" spans="1:6" x14ac:dyDescent="0.25">
      <c r="A144" s="145" t="s">
        <v>639</v>
      </c>
      <c r="B144" s="146">
        <v>18</v>
      </c>
      <c r="C144" s="146" t="s">
        <v>621</v>
      </c>
      <c r="D144" s="145">
        <v>3011100793</v>
      </c>
      <c r="E144" s="145" t="s">
        <v>640</v>
      </c>
      <c r="F144" s="34"/>
    </row>
    <row r="145" spans="1:6" x14ac:dyDescent="0.25">
      <c r="A145" s="145" t="s">
        <v>641</v>
      </c>
      <c r="B145" s="146">
        <v>18</v>
      </c>
      <c r="C145" s="146" t="s">
        <v>621</v>
      </c>
      <c r="D145" s="145">
        <v>2127850796</v>
      </c>
      <c r="E145" s="145" t="s">
        <v>642</v>
      </c>
      <c r="F145" s="34"/>
    </row>
    <row r="146" spans="1:6" x14ac:dyDescent="0.25">
      <c r="A146" s="145" t="s">
        <v>643</v>
      </c>
      <c r="B146" s="146">
        <v>18</v>
      </c>
      <c r="C146" s="146" t="s">
        <v>621</v>
      </c>
      <c r="D146" s="145">
        <v>2117510780</v>
      </c>
      <c r="E146" s="145" t="s">
        <v>644</v>
      </c>
      <c r="F146" s="34"/>
    </row>
    <row r="147" spans="1:6" ht="30" x14ac:dyDescent="0.25">
      <c r="A147" s="145" t="s">
        <v>645</v>
      </c>
      <c r="B147" s="146">
        <v>18</v>
      </c>
      <c r="C147" s="146" t="s">
        <v>621</v>
      </c>
      <c r="D147" s="145">
        <v>2978760789</v>
      </c>
      <c r="E147" s="145" t="s">
        <v>646</v>
      </c>
      <c r="F147" s="34"/>
    </row>
    <row r="148" spans="1:6" x14ac:dyDescent="0.25">
      <c r="A148" s="145" t="s">
        <v>647</v>
      </c>
      <c r="B148" s="146">
        <v>19</v>
      </c>
      <c r="C148" s="146" t="s">
        <v>648</v>
      </c>
      <c r="D148" s="145">
        <v>2412550812</v>
      </c>
      <c r="E148" s="145" t="s">
        <v>649</v>
      </c>
      <c r="F148" s="34"/>
    </row>
    <row r="149" spans="1:6" x14ac:dyDescent="0.25">
      <c r="A149" s="145" t="s">
        <v>650</v>
      </c>
      <c r="B149" s="146">
        <v>19</v>
      </c>
      <c r="C149" s="146" t="s">
        <v>648</v>
      </c>
      <c r="D149" s="145">
        <v>1255520890</v>
      </c>
      <c r="E149" s="145" t="s">
        <v>651</v>
      </c>
      <c r="F149" s="34"/>
    </row>
    <row r="150" spans="1:6" x14ac:dyDescent="0.25">
      <c r="A150" s="145" t="s">
        <v>652</v>
      </c>
      <c r="B150" s="146">
        <v>19</v>
      </c>
      <c r="C150" s="146" t="s">
        <v>648</v>
      </c>
      <c r="D150" s="145">
        <v>4847770874</v>
      </c>
      <c r="E150" s="145" t="s">
        <v>653</v>
      </c>
      <c r="F150" s="34"/>
    </row>
    <row r="151" spans="1:6" x14ac:dyDescent="0.25">
      <c r="A151" s="145" t="s">
        <v>654</v>
      </c>
      <c r="B151" s="146">
        <v>19</v>
      </c>
      <c r="C151" s="146" t="s">
        <v>648</v>
      </c>
      <c r="D151" s="145">
        <v>5400630876</v>
      </c>
      <c r="E151" s="145" t="s">
        <v>655</v>
      </c>
      <c r="F151" s="34"/>
    </row>
    <row r="152" spans="1:6" ht="30" x14ac:dyDescent="0.25">
      <c r="A152" s="145" t="s">
        <v>656</v>
      </c>
      <c r="B152" s="146">
        <v>19</v>
      </c>
      <c r="C152" s="146" t="s">
        <v>648</v>
      </c>
      <c r="D152" s="145">
        <v>2412500817</v>
      </c>
      <c r="E152" s="145" t="s">
        <v>657</v>
      </c>
      <c r="F152" s="34"/>
    </row>
    <row r="153" spans="1:6" x14ac:dyDescent="0.25">
      <c r="A153" s="145" t="s">
        <v>658</v>
      </c>
      <c r="B153" s="146">
        <v>19</v>
      </c>
      <c r="C153" s="146" t="s">
        <v>648</v>
      </c>
      <c r="D153" s="145">
        <v>91006220825</v>
      </c>
      <c r="E153" s="145" t="s">
        <v>659</v>
      </c>
      <c r="F153" s="34"/>
    </row>
    <row r="154" spans="1:6" x14ac:dyDescent="0.25">
      <c r="A154" s="145" t="s">
        <v>660</v>
      </c>
      <c r="B154" s="146">
        <v>19</v>
      </c>
      <c r="C154" s="146" t="s">
        <v>648</v>
      </c>
      <c r="D154" s="145">
        <v>4722980879</v>
      </c>
      <c r="E154" s="145" t="s">
        <v>661</v>
      </c>
      <c r="F154" s="34"/>
    </row>
    <row r="155" spans="1:6" x14ac:dyDescent="0.25">
      <c r="A155" s="145" t="s">
        <v>662</v>
      </c>
      <c r="B155" s="146">
        <v>19</v>
      </c>
      <c r="C155" s="146" t="s">
        <v>648</v>
      </c>
      <c r="D155" s="145">
        <v>5970630827</v>
      </c>
      <c r="E155" s="145" t="s">
        <v>663</v>
      </c>
      <c r="F155" s="34"/>
    </row>
    <row r="156" spans="1:6" x14ac:dyDescent="0.25">
      <c r="A156" s="145" t="s">
        <v>664</v>
      </c>
      <c r="B156" s="146">
        <v>19</v>
      </c>
      <c r="C156" s="146" t="s">
        <v>648</v>
      </c>
      <c r="D156" s="145">
        <v>1704320892</v>
      </c>
      <c r="E156" s="145" t="s">
        <v>665</v>
      </c>
      <c r="F156" s="34"/>
    </row>
    <row r="157" spans="1:6" x14ac:dyDescent="0.25">
      <c r="A157" s="145" t="s">
        <v>666</v>
      </c>
      <c r="B157" s="146">
        <v>19</v>
      </c>
      <c r="C157" s="146" t="s">
        <v>648</v>
      </c>
      <c r="D157" s="145">
        <v>2740780834</v>
      </c>
      <c r="E157" s="145" t="s">
        <v>667</v>
      </c>
      <c r="F157" s="34"/>
    </row>
    <row r="158" spans="1:6" ht="30" x14ac:dyDescent="0.25">
      <c r="A158" s="145" t="s">
        <v>668</v>
      </c>
      <c r="B158" s="146">
        <v>19</v>
      </c>
      <c r="C158" s="146" t="s">
        <v>648</v>
      </c>
      <c r="D158" s="145">
        <v>667240865</v>
      </c>
      <c r="E158" s="145" t="s">
        <v>669</v>
      </c>
      <c r="F158" s="34"/>
    </row>
    <row r="159" spans="1:6" ht="30" x14ac:dyDescent="0.25">
      <c r="A159" s="145" t="s">
        <v>670</v>
      </c>
      <c r="B159" s="146">
        <v>19</v>
      </c>
      <c r="C159" s="146" t="s">
        <v>648</v>
      </c>
      <c r="D159" s="145">
        <v>2578620847</v>
      </c>
      <c r="E159" s="145" t="s">
        <v>671</v>
      </c>
      <c r="F159" s="34"/>
    </row>
    <row r="160" spans="1:6" x14ac:dyDescent="0.25">
      <c r="A160" s="145" t="s">
        <v>672</v>
      </c>
      <c r="B160" s="146">
        <v>19</v>
      </c>
      <c r="C160" s="146" t="s">
        <v>648</v>
      </c>
      <c r="D160" s="145">
        <v>2570390845</v>
      </c>
      <c r="E160" s="145" t="s">
        <v>673</v>
      </c>
      <c r="F160" s="34"/>
    </row>
    <row r="161" spans="1:6" ht="45" x14ac:dyDescent="0.25">
      <c r="A161" s="145" t="s">
        <v>674</v>
      </c>
      <c r="B161" s="146">
        <v>19</v>
      </c>
      <c r="C161" s="146" t="s">
        <v>648</v>
      </c>
      <c r="D161" s="145">
        <v>3063820835</v>
      </c>
      <c r="E161" s="145" t="s">
        <v>675</v>
      </c>
      <c r="F161" s="34"/>
    </row>
    <row r="162" spans="1:6" x14ac:dyDescent="0.25">
      <c r="A162" s="145" t="s">
        <v>676</v>
      </c>
      <c r="B162" s="146">
        <v>19</v>
      </c>
      <c r="C162" s="146" t="s">
        <v>648</v>
      </c>
      <c r="D162" s="145">
        <v>1627930884</v>
      </c>
      <c r="E162" s="145" t="s">
        <v>677</v>
      </c>
      <c r="F162" s="34"/>
    </row>
    <row r="163" spans="1:6" ht="30" x14ac:dyDescent="0.25">
      <c r="A163" s="145" t="s">
        <v>678</v>
      </c>
      <c r="B163" s="146">
        <v>19</v>
      </c>
      <c r="C163" s="146" t="s">
        <v>648</v>
      </c>
      <c r="D163" s="145">
        <v>1859310854</v>
      </c>
      <c r="E163" s="145" t="s">
        <v>679</v>
      </c>
      <c r="F163" s="34"/>
    </row>
    <row r="164" spans="1:6" x14ac:dyDescent="0.25">
      <c r="A164" s="145" t="s">
        <v>680</v>
      </c>
      <c r="B164" s="146">
        <v>19</v>
      </c>
      <c r="C164" s="146" t="s">
        <v>648</v>
      </c>
      <c r="D164" s="145">
        <v>5401940878</v>
      </c>
      <c r="E164" s="145" t="s">
        <v>681</v>
      </c>
      <c r="F164" s="34"/>
    </row>
    <row r="165" spans="1:6" ht="30" x14ac:dyDescent="0.25">
      <c r="A165" s="145" t="s">
        <v>682</v>
      </c>
      <c r="B165" s="146">
        <v>19</v>
      </c>
      <c r="C165" s="146" t="s">
        <v>648</v>
      </c>
      <c r="D165" s="145">
        <v>5833220824</v>
      </c>
      <c r="E165" s="145" t="s">
        <v>683</v>
      </c>
      <c r="F165" s="34"/>
    </row>
    <row r="166" spans="1:6" ht="30" x14ac:dyDescent="0.25">
      <c r="A166" s="145" t="s">
        <v>684</v>
      </c>
      <c r="B166" s="146">
        <v>19</v>
      </c>
      <c r="C166" s="146" t="s">
        <v>648</v>
      </c>
      <c r="D166" s="145">
        <v>3418300830</v>
      </c>
      <c r="E166" s="145" t="s">
        <v>685</v>
      </c>
      <c r="F166" s="34"/>
    </row>
    <row r="167" spans="1:6" x14ac:dyDescent="0.25">
      <c r="A167" s="145" t="s">
        <v>686</v>
      </c>
      <c r="B167" s="146">
        <v>19</v>
      </c>
      <c r="C167" s="146" t="s">
        <v>648</v>
      </c>
      <c r="D167" s="145">
        <v>3431980832</v>
      </c>
      <c r="E167" s="145" t="s">
        <v>687</v>
      </c>
      <c r="F167" s="34"/>
    </row>
    <row r="168" spans="1:6" x14ac:dyDescent="0.25">
      <c r="A168" s="145" t="s">
        <v>688</v>
      </c>
      <c r="B168" s="146">
        <v>19</v>
      </c>
      <c r="C168" s="146" t="s">
        <v>648</v>
      </c>
      <c r="D168" s="145">
        <v>2631560816</v>
      </c>
      <c r="E168" s="145" t="s">
        <v>689</v>
      </c>
      <c r="F168" s="34"/>
    </row>
    <row r="169" spans="1:6" x14ac:dyDescent="0.25">
      <c r="A169" s="145" t="s">
        <v>690</v>
      </c>
      <c r="B169" s="146">
        <v>19</v>
      </c>
      <c r="C169" s="146" t="s">
        <v>648</v>
      </c>
      <c r="D169" s="145">
        <v>1654200888</v>
      </c>
      <c r="E169" s="145" t="s">
        <v>691</v>
      </c>
      <c r="F169" s="34"/>
    </row>
    <row r="170" spans="1:6" ht="30" x14ac:dyDescent="0.25">
      <c r="A170" s="145" t="s">
        <v>692</v>
      </c>
      <c r="B170" s="146">
        <v>19</v>
      </c>
      <c r="C170" s="146" t="s">
        <v>648</v>
      </c>
      <c r="D170" s="145">
        <v>4748650878</v>
      </c>
      <c r="E170" s="145" t="s">
        <v>693</v>
      </c>
      <c r="F170" s="34"/>
    </row>
    <row r="171" spans="1:6" ht="45" x14ac:dyDescent="0.25">
      <c r="A171" s="145" t="s">
        <v>694</v>
      </c>
      <c r="B171" s="146">
        <v>21</v>
      </c>
      <c r="C171" s="146" t="s">
        <v>695</v>
      </c>
      <c r="D171" s="147">
        <v>2352730218</v>
      </c>
      <c r="E171" s="145" t="s">
        <v>696</v>
      </c>
      <c r="F171" s="34"/>
    </row>
    <row r="172" spans="1:6" ht="30" x14ac:dyDescent="0.25">
      <c r="A172" s="145" t="s">
        <v>697</v>
      </c>
      <c r="B172" s="146">
        <v>21</v>
      </c>
      <c r="C172" s="146" t="s">
        <v>695</v>
      </c>
      <c r="D172" s="147">
        <v>2299820213</v>
      </c>
      <c r="E172" s="145" t="s">
        <v>698</v>
      </c>
      <c r="F172" s="34"/>
    </row>
    <row r="173" spans="1:6" ht="30" x14ac:dyDescent="0.25">
      <c r="A173" s="145" t="s">
        <v>699</v>
      </c>
      <c r="B173" s="146">
        <v>21</v>
      </c>
      <c r="C173" s="146" t="s">
        <v>695</v>
      </c>
      <c r="D173" s="147">
        <v>82007010216</v>
      </c>
      <c r="E173" s="145" t="s">
        <v>700</v>
      </c>
      <c r="F173" s="34"/>
    </row>
    <row r="174" spans="1:6" ht="30" x14ac:dyDescent="0.25">
      <c r="A174" s="145" t="s">
        <v>701</v>
      </c>
      <c r="B174" s="146">
        <v>21</v>
      </c>
      <c r="C174" s="146" t="s">
        <v>695</v>
      </c>
      <c r="D174" s="147">
        <v>92057670215</v>
      </c>
      <c r="E174" s="145" t="s">
        <v>702</v>
      </c>
      <c r="F174" s="34"/>
    </row>
    <row r="175" spans="1:6" ht="30" x14ac:dyDescent="0.25">
      <c r="A175" s="145" t="s">
        <v>703</v>
      </c>
      <c r="B175" s="146">
        <v>21</v>
      </c>
      <c r="C175" s="146" t="s">
        <v>695</v>
      </c>
      <c r="D175" s="147">
        <v>82005950215</v>
      </c>
      <c r="E175" s="145" t="s">
        <v>704</v>
      </c>
      <c r="F175" s="34"/>
    </row>
    <row r="176" spans="1:6" x14ac:dyDescent="0.25">
      <c r="A176" s="145" t="s">
        <v>705</v>
      </c>
      <c r="B176" s="146">
        <v>21</v>
      </c>
      <c r="C176" s="146" t="s">
        <v>695</v>
      </c>
      <c r="D176" s="147">
        <v>2299820213</v>
      </c>
      <c r="E176" s="145" t="s">
        <v>706</v>
      </c>
      <c r="F176" s="34"/>
    </row>
    <row r="177" spans="1:6" ht="30" x14ac:dyDescent="0.25">
      <c r="A177" s="145" t="s">
        <v>707</v>
      </c>
      <c r="B177" s="146">
        <v>22</v>
      </c>
      <c r="C177" s="146" t="s">
        <v>708</v>
      </c>
      <c r="D177" s="145">
        <v>2439970225</v>
      </c>
      <c r="E177" s="145" t="s">
        <v>709</v>
      </c>
      <c r="F177" s="34"/>
    </row>
    <row r="178" spans="1:6" ht="15" customHeight="1" x14ac:dyDescent="0.25">
      <c r="A178" s="145" t="s">
        <v>742</v>
      </c>
      <c r="B178" s="146">
        <v>20</v>
      </c>
      <c r="C178" s="146" t="s">
        <v>775</v>
      </c>
      <c r="D178" s="12"/>
      <c r="E178" s="145" t="s">
        <v>741</v>
      </c>
    </row>
    <row r="179" spans="1:6" ht="75" x14ac:dyDescent="0.25">
      <c r="A179" s="145" t="s">
        <v>774</v>
      </c>
      <c r="B179" s="146">
        <v>20</v>
      </c>
      <c r="C179" s="146" t="s">
        <v>775</v>
      </c>
      <c r="D179" s="12"/>
      <c r="E179" s="145" t="s">
        <v>743</v>
      </c>
    </row>
    <row r="180" spans="1:6" ht="15" customHeight="1" x14ac:dyDescent="0.25">
      <c r="A180" s="145" t="s">
        <v>745</v>
      </c>
      <c r="B180" s="146">
        <v>20</v>
      </c>
      <c r="C180" s="146" t="s">
        <v>775</v>
      </c>
      <c r="D180" s="12"/>
      <c r="E180" s="145" t="s">
        <v>744</v>
      </c>
    </row>
    <row r="181" spans="1:6" ht="15" customHeight="1" x14ac:dyDescent="0.25">
      <c r="A181" s="145" t="s">
        <v>747</v>
      </c>
      <c r="B181" s="146">
        <v>20</v>
      </c>
      <c r="C181" s="146" t="s">
        <v>775</v>
      </c>
      <c r="D181" s="12"/>
      <c r="E181" s="145" t="s">
        <v>746</v>
      </c>
    </row>
    <row r="182" spans="1:6" ht="15" customHeight="1" x14ac:dyDescent="0.25">
      <c r="A182" s="145" t="s">
        <v>749</v>
      </c>
      <c r="B182" s="146">
        <v>20</v>
      </c>
      <c r="C182" s="146" t="s">
        <v>775</v>
      </c>
      <c r="D182" s="12"/>
      <c r="E182" s="145" t="s">
        <v>748</v>
      </c>
    </row>
    <row r="183" spans="1:6" ht="15" customHeight="1" x14ac:dyDescent="0.25">
      <c r="A183" s="145" t="s">
        <v>751</v>
      </c>
      <c r="B183" s="146">
        <v>20</v>
      </c>
      <c r="C183" s="146" t="s">
        <v>775</v>
      </c>
      <c r="D183" s="12"/>
      <c r="E183" s="145" t="s">
        <v>750</v>
      </c>
    </row>
    <row r="184" spans="1:6" ht="15" customHeight="1" x14ac:dyDescent="0.25">
      <c r="A184" s="145" t="s">
        <v>753</v>
      </c>
      <c r="B184" s="146">
        <v>20</v>
      </c>
      <c r="C184" s="146" t="s">
        <v>775</v>
      </c>
      <c r="D184" s="12"/>
      <c r="E184" s="145" t="s">
        <v>752</v>
      </c>
    </row>
    <row r="185" spans="1:6" ht="15" customHeight="1" x14ac:dyDescent="0.25">
      <c r="A185" s="145" t="s">
        <v>755</v>
      </c>
      <c r="B185" s="146">
        <v>20</v>
      </c>
      <c r="C185" s="146" t="s">
        <v>775</v>
      </c>
      <c r="D185" s="12"/>
      <c r="E185" s="145" t="s">
        <v>754</v>
      </c>
    </row>
    <row r="186" spans="1:6" ht="15" customHeight="1" x14ac:dyDescent="0.25">
      <c r="A186" s="145" t="s">
        <v>757</v>
      </c>
      <c r="B186" s="146">
        <v>20</v>
      </c>
      <c r="C186" s="146" t="s">
        <v>775</v>
      </c>
      <c r="D186" s="12"/>
      <c r="E186" s="145" t="s">
        <v>756</v>
      </c>
    </row>
    <row r="187" spans="1:6" ht="15" customHeight="1" x14ac:dyDescent="0.25">
      <c r="A187" s="145" t="s">
        <v>759</v>
      </c>
      <c r="B187" s="146">
        <v>20</v>
      </c>
      <c r="C187" s="146" t="s">
        <v>775</v>
      </c>
      <c r="D187" s="12"/>
      <c r="E187" s="145" t="s">
        <v>758</v>
      </c>
    </row>
    <row r="188" spans="1:6" ht="15" customHeight="1" x14ac:dyDescent="0.25">
      <c r="A188" s="145" t="s">
        <v>761</v>
      </c>
      <c r="B188" s="146">
        <v>20</v>
      </c>
      <c r="C188" s="146" t="s">
        <v>775</v>
      </c>
      <c r="D188" s="12"/>
      <c r="E188" s="145" t="s">
        <v>760</v>
      </c>
    </row>
    <row r="189" spans="1:6" ht="15" customHeight="1" x14ac:dyDescent="0.25">
      <c r="A189" s="145" t="s">
        <v>763</v>
      </c>
      <c r="B189" s="146">
        <v>20</v>
      </c>
      <c r="C189" s="146" t="s">
        <v>775</v>
      </c>
      <c r="D189" s="12"/>
      <c r="E189" s="145" t="s">
        <v>762</v>
      </c>
    </row>
    <row r="190" spans="1:6" ht="15" customHeight="1" x14ac:dyDescent="0.25">
      <c r="A190" s="145" t="s">
        <v>765</v>
      </c>
      <c r="B190" s="146">
        <v>20</v>
      </c>
      <c r="C190" s="146" t="s">
        <v>775</v>
      </c>
      <c r="D190" s="12"/>
      <c r="E190" s="145" t="s">
        <v>764</v>
      </c>
    </row>
    <row r="191" spans="1:6" ht="15" customHeight="1" x14ac:dyDescent="0.25">
      <c r="A191" s="145" t="s">
        <v>767</v>
      </c>
      <c r="B191" s="146">
        <v>20</v>
      </c>
      <c r="C191" s="146" t="s">
        <v>775</v>
      </c>
      <c r="D191" s="12"/>
      <c r="E191" s="145" t="s">
        <v>766</v>
      </c>
    </row>
    <row r="192" spans="1:6" ht="30" x14ac:dyDescent="0.25">
      <c r="A192" s="145" t="s">
        <v>769</v>
      </c>
      <c r="B192" s="146">
        <v>20</v>
      </c>
      <c r="C192" s="146" t="s">
        <v>775</v>
      </c>
      <c r="D192" s="12"/>
      <c r="E192" s="145" t="s">
        <v>768</v>
      </c>
    </row>
    <row r="193" spans="1:5" x14ac:dyDescent="0.25">
      <c r="A193" s="145" t="s">
        <v>771</v>
      </c>
      <c r="B193" s="146">
        <v>20</v>
      </c>
      <c r="C193" s="146" t="s">
        <v>775</v>
      </c>
      <c r="D193" s="12"/>
      <c r="E193" s="145" t="s">
        <v>770</v>
      </c>
    </row>
    <row r="194" spans="1:5" ht="30" x14ac:dyDescent="0.25">
      <c r="A194" s="145" t="s">
        <v>773</v>
      </c>
      <c r="B194" s="146">
        <v>20</v>
      </c>
      <c r="C194" s="146" t="s">
        <v>775</v>
      </c>
      <c r="D194" s="12"/>
      <c r="E194" s="145" t="s">
        <v>772</v>
      </c>
    </row>
  </sheetData>
  <autoFilter ref="U1" xr:uid="{00000000-0009-0000-0000-000009000000}"/>
  <sortState xmlns:xlrd2="http://schemas.microsoft.com/office/spreadsheetml/2017/richdata2" ref="A2:E177">
    <sortCondition ref="B2:B177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C1:AR22"/>
  <sheetViews>
    <sheetView topLeftCell="AC1" zoomScale="70" zoomScaleNormal="70" workbookViewId="0">
      <selection activeCell="AL4" sqref="AL4:AQ22"/>
    </sheetView>
  </sheetViews>
  <sheetFormatPr defaultRowHeight="15" x14ac:dyDescent="0.25"/>
  <cols>
    <col min="4" max="4" width="21.5703125" customWidth="1"/>
    <col min="5" max="5" width="23.28515625" customWidth="1"/>
    <col min="6" max="12" width="20.7109375" customWidth="1"/>
    <col min="14" max="20" width="20.7109375" customWidth="1"/>
    <col min="22" max="28" width="20.7109375" customWidth="1"/>
    <col min="30" max="36" width="20.7109375" customWidth="1"/>
    <col min="38" max="44" width="20.7109375" customWidth="1"/>
  </cols>
  <sheetData>
    <row r="1" spans="3:44" ht="14.25" customHeight="1" x14ac:dyDescent="0.25">
      <c r="C1" s="245" t="s">
        <v>101</v>
      </c>
      <c r="D1" s="245"/>
      <c r="E1" s="245"/>
      <c r="F1" s="64">
        <v>2024</v>
      </c>
      <c r="G1" s="64">
        <v>2025</v>
      </c>
      <c r="H1" s="64">
        <v>2026</v>
      </c>
      <c r="I1" s="64">
        <v>2027</v>
      </c>
      <c r="J1" s="64">
        <v>2028</v>
      </c>
      <c r="K1" s="64">
        <v>2029</v>
      </c>
      <c r="L1" s="51" t="s">
        <v>102</v>
      </c>
      <c r="N1" s="64">
        <v>2024</v>
      </c>
      <c r="O1" s="64">
        <v>2025</v>
      </c>
      <c r="P1" s="64">
        <v>2026</v>
      </c>
      <c r="Q1" s="64">
        <v>2027</v>
      </c>
      <c r="R1" s="64">
        <v>2028</v>
      </c>
      <c r="S1" s="64">
        <v>2029</v>
      </c>
      <c r="T1" s="51" t="s">
        <v>102</v>
      </c>
      <c r="V1" s="64">
        <v>2024</v>
      </c>
      <c r="W1" s="64">
        <v>2025</v>
      </c>
      <c r="X1" s="64">
        <v>2026</v>
      </c>
      <c r="Y1" s="64">
        <v>2027</v>
      </c>
      <c r="Z1" s="64">
        <v>2028</v>
      </c>
      <c r="AA1" s="64">
        <v>2029</v>
      </c>
      <c r="AB1" s="51" t="s">
        <v>102</v>
      </c>
      <c r="AD1" s="64">
        <v>2024</v>
      </c>
      <c r="AE1" s="64">
        <v>2025</v>
      </c>
      <c r="AF1" s="64">
        <v>2026</v>
      </c>
      <c r="AG1" s="64">
        <v>2027</v>
      </c>
      <c r="AH1" s="64">
        <v>2028</v>
      </c>
      <c r="AI1" s="64">
        <v>2029</v>
      </c>
      <c r="AJ1" s="51" t="s">
        <v>102</v>
      </c>
      <c r="AL1" s="64">
        <v>2024</v>
      </c>
      <c r="AM1" s="64">
        <v>2025</v>
      </c>
      <c r="AN1" s="64">
        <v>2026</v>
      </c>
      <c r="AO1" s="64">
        <v>2027</v>
      </c>
      <c r="AP1" s="64">
        <v>2028</v>
      </c>
      <c r="AQ1" s="64">
        <v>2029</v>
      </c>
      <c r="AR1" s="51" t="s">
        <v>102</v>
      </c>
    </row>
    <row r="2" spans="3:44" x14ac:dyDescent="0.25">
      <c r="C2" s="228"/>
      <c r="D2" s="228"/>
      <c r="E2" s="229"/>
      <c r="F2" s="65"/>
      <c r="G2" s="65"/>
      <c r="H2" s="65"/>
      <c r="I2" s="65"/>
      <c r="J2" s="65"/>
      <c r="K2" s="65"/>
      <c r="L2" s="65"/>
      <c r="N2" s="65"/>
      <c r="O2" s="65"/>
      <c r="P2" s="65"/>
      <c r="Q2" s="65"/>
      <c r="R2" s="65"/>
      <c r="S2" s="65"/>
      <c r="T2" s="65"/>
      <c r="V2" s="65"/>
      <c r="W2" s="65"/>
      <c r="X2" s="65"/>
      <c r="Y2" s="65"/>
      <c r="Z2" s="65"/>
      <c r="AA2" s="65"/>
      <c r="AB2" s="65"/>
      <c r="AD2" s="65"/>
      <c r="AE2" s="65"/>
      <c r="AF2" s="65"/>
      <c r="AG2" s="65"/>
      <c r="AH2" s="65"/>
      <c r="AI2" s="65"/>
      <c r="AJ2" s="65"/>
      <c r="AL2" s="65"/>
      <c r="AM2" s="65"/>
      <c r="AN2" s="65"/>
      <c r="AO2" s="65"/>
      <c r="AP2" s="65"/>
      <c r="AQ2" s="65"/>
      <c r="AR2" s="65"/>
    </row>
    <row r="3" spans="3:44" x14ac:dyDescent="0.25">
      <c r="C3" s="227" t="s">
        <v>104</v>
      </c>
      <c r="D3" s="227"/>
      <c r="E3" s="50" t="s">
        <v>105</v>
      </c>
      <c r="F3" s="25"/>
      <c r="G3" s="25"/>
      <c r="H3" s="25"/>
      <c r="I3" s="25"/>
      <c r="J3" s="25"/>
      <c r="K3" s="25"/>
      <c r="L3" s="12"/>
      <c r="N3" s="25"/>
      <c r="O3" s="25"/>
      <c r="P3" s="25"/>
      <c r="Q3" s="25"/>
      <c r="R3" s="25"/>
      <c r="S3" s="25"/>
      <c r="T3" s="12"/>
      <c r="V3" s="25"/>
      <c r="W3" s="25"/>
      <c r="X3" s="25"/>
      <c r="Y3" s="25"/>
      <c r="Z3" s="25"/>
      <c r="AA3" s="25"/>
      <c r="AB3" s="12"/>
      <c r="AD3" s="25"/>
      <c r="AE3" s="25"/>
      <c r="AF3" s="25"/>
      <c r="AG3" s="25"/>
      <c r="AH3" s="25"/>
      <c r="AI3" s="25"/>
      <c r="AJ3" s="12"/>
      <c r="AL3" s="25"/>
      <c r="AM3" s="25"/>
      <c r="AN3" s="25"/>
      <c r="AO3" s="25"/>
      <c r="AP3" s="25"/>
      <c r="AQ3" s="25"/>
      <c r="AR3" s="12"/>
    </row>
    <row r="4" spans="3:44" ht="24" x14ac:dyDescent="0.25">
      <c r="C4" s="52" t="s">
        <v>106</v>
      </c>
      <c r="D4" s="53" t="s">
        <v>107</v>
      </c>
      <c r="E4" s="53" t="s">
        <v>108</v>
      </c>
      <c r="F4" s="52">
        <f ca="1">(SUMIF('C) Indicatori R'!$G$4:$K$12,"R.37",'C) Indicatori R'!L$4:L$12))</f>
        <v>0</v>
      </c>
      <c r="G4" s="52">
        <f ca="1">(SUMIF('C) Indicatori R'!$G$4:$K$12,"R.37",'C) Indicatori R'!M$4:M$12))</f>
        <v>0</v>
      </c>
      <c r="H4" s="52">
        <f ca="1">(SUMIF('C) Indicatori R'!$G$4:$K$12,"R.37",'C) Indicatori R'!N$4:N$12))</f>
        <v>0</v>
      </c>
      <c r="I4" s="52">
        <f ca="1">(SUMIF('C) Indicatori R'!$G$4:$K$12,"R.37",'C) Indicatori R'!O$4:O$12))</f>
        <v>0</v>
      </c>
      <c r="J4" s="52">
        <f ca="1">(SUMIF('C) Indicatori R'!$G$4:$K$12,"R.37",'C) Indicatori R'!P$4:P$12))</f>
        <v>0</v>
      </c>
      <c r="K4" s="52">
        <f ca="1">(SUMIF('C) Indicatori R'!$G$4:$K$12,"R.37",'C) Indicatori R'!Q$4:Q$12))</f>
        <v>0</v>
      </c>
      <c r="L4" s="52">
        <f ca="1">SUM(F4:K4)</f>
        <v>0</v>
      </c>
      <c r="N4" s="52">
        <f>(SUMIF('C) Indicatori R'!$S$4:$S$12,"R.37",'C) Indicatori R'!X$4:X$12))</f>
        <v>0</v>
      </c>
      <c r="O4" s="52">
        <f>(SUMIF('C) Indicatori R'!$S$4:$S$12,"R.37",'C) Indicatori R'!Y$4:Y$12))</f>
        <v>0</v>
      </c>
      <c r="P4" s="52">
        <f>(SUMIF('C) Indicatori R'!$S$4:$S$12,"R.37",'C) Indicatori R'!Z$4:Z$12))</f>
        <v>0</v>
      </c>
      <c r="Q4" s="52">
        <f>(SUMIF('C) Indicatori R'!$S$4:$S$12,"R.37",'C) Indicatori R'!AA$4:AA$12))</f>
        <v>0</v>
      </c>
      <c r="R4" s="52">
        <f>(SUMIF('C) Indicatori R'!$S$4:$S$12,"R.37",'C) Indicatori R'!AB$4:AB$12))</f>
        <v>2</v>
      </c>
      <c r="S4" s="52">
        <f>(SUMIF('C) Indicatori R'!$S$4:$S$12,"R.37",'C) Indicatori R'!AC$4:AC$12))</f>
        <v>2</v>
      </c>
      <c r="T4" s="52">
        <f>SUM(N4:S4)</f>
        <v>4</v>
      </c>
      <c r="V4" s="52">
        <f>(SUMIF('C) Indicatori R'!$AE$4:$AE$12,"R.37",'C) Indicatori R'!AJ$4:AJ$12))</f>
        <v>0</v>
      </c>
      <c r="W4" s="52">
        <f>(SUMIF('C) Indicatori R'!$AE$4:$AE$12,"R.37",'C) Indicatori R'!AK$4:AK$12))</f>
        <v>0</v>
      </c>
      <c r="X4" s="52">
        <f>(SUMIF('C) Indicatori R'!$AE$4:$AE$12,"R.37",'C) Indicatori R'!AL$4:AL$12))</f>
        <v>0</v>
      </c>
      <c r="Y4" s="52">
        <f>(SUMIF('C) Indicatori R'!$AE$4:$AE$12,"R.37",'C) Indicatori R'!AM$4:AM$12))</f>
        <v>0</v>
      </c>
      <c r="Z4" s="52">
        <f>(SUMIF('C) Indicatori R'!$AE$4:$AE$12,"R.37",'C) Indicatori R'!AN$4:AN$12))</f>
        <v>0</v>
      </c>
      <c r="AA4" s="52">
        <f>(SUMIF('C) Indicatori R'!$AE$4:$AE$12,"R.37",'C) Indicatori R'!AO$4:AO$12))</f>
        <v>0</v>
      </c>
      <c r="AB4" s="52">
        <f>SUM(V4:AA4)</f>
        <v>0</v>
      </c>
      <c r="AD4" s="52">
        <f>(SUMIF('C) Indicatori R'!$AQ$4:$AQ$12,"R.37",'C) Indicatori R'!AV$4:AV$12))</f>
        <v>0</v>
      </c>
      <c r="AE4" s="52">
        <f>(SUMIF('C) Indicatori R'!$AQ$4:$AQ$12,"R.37",'C) Indicatori R'!AW$4:AW$12))</f>
        <v>0</v>
      </c>
      <c r="AF4" s="52">
        <f>(SUMIF('C) Indicatori R'!$AQ$4:$AQ$12,"R.37",'C) Indicatori R'!AX$4:AX$12))</f>
        <v>0</v>
      </c>
      <c r="AG4" s="52">
        <f>(SUMIF('C) Indicatori R'!$AQ$4:$AQ$12,"R.37",'C) Indicatori R'!AY$4:AY$12))</f>
        <v>0</v>
      </c>
      <c r="AH4" s="52">
        <f>(SUMIF('C) Indicatori R'!$AQ$4:$AQ$12,"R.37",'C) Indicatori R'!AZ$4:AZ$12))</f>
        <v>0</v>
      </c>
      <c r="AI4" s="52">
        <f>(SUMIF('C) Indicatori R'!$AQ$4:$AQ$12,"R.37",'C) Indicatori R'!BA$4:BA$12))</f>
        <v>0</v>
      </c>
      <c r="AJ4" s="52">
        <f>SUM(AD4:AI4)</f>
        <v>0</v>
      </c>
      <c r="AL4" s="52">
        <f>(SUMIF('C) Indicatori R'!$BC$4:$BC$12,"R.37",'C) Indicatori R'!BH$4:BH$12))</f>
        <v>0</v>
      </c>
      <c r="AM4" s="52">
        <f>(SUMIF('C) Indicatori R'!$BC$4:$BC$12,"R.37",'C) Indicatori R'!BI$4:BI$12))</f>
        <v>0</v>
      </c>
      <c r="AN4" s="52">
        <f>(SUMIF('C) Indicatori R'!$BC$4:$BC$12,"R.37",'C) Indicatori R'!BJ$4:BJ$12))</f>
        <v>0</v>
      </c>
      <c r="AO4" s="52">
        <f>(SUMIF('C) Indicatori R'!$BC$4:$BC$12,"R.37",'C) Indicatori R'!BK$4:BK$12))</f>
        <v>0</v>
      </c>
      <c r="AP4" s="52">
        <f>(SUMIF('C) Indicatori R'!$BC$4:$BC$12,"R.37",'C) Indicatori R'!BL$4:BL$12))</f>
        <v>0</v>
      </c>
      <c r="AQ4" s="52">
        <f>(SUMIF('C) Indicatori R'!$BC$4:$BC$12,"R.37",'C) Indicatori R'!BM$4:BM$12))</f>
        <v>0</v>
      </c>
      <c r="AR4" s="52">
        <f>SUM(AL4:AQ4)</f>
        <v>0</v>
      </c>
    </row>
    <row r="5" spans="3:44" ht="24" x14ac:dyDescent="0.25">
      <c r="C5" s="52" t="s">
        <v>109</v>
      </c>
      <c r="D5" s="53" t="s">
        <v>110</v>
      </c>
      <c r="E5" s="53" t="s">
        <v>111</v>
      </c>
      <c r="F5" s="52">
        <f ca="1">(SUMIF('C) Indicatori R'!$G$4:$K$12,"R.39",'C) Indicatori R'!L$4:L$12))</f>
        <v>0</v>
      </c>
      <c r="G5" s="52">
        <f ca="1">(SUMIF('C) Indicatori R'!$G$4:$K$12,"R.39",'C) Indicatori R'!M$4:M$12))</f>
        <v>0</v>
      </c>
      <c r="H5" s="52">
        <f ca="1">(SUMIF('C) Indicatori R'!$G$4:$K$12,"R.39",'C) Indicatori R'!N$4:N$12))</f>
        <v>0</v>
      </c>
      <c r="I5" s="52">
        <f ca="1">(SUMIF('C) Indicatori R'!$G$4:$K$12,"R.39",'C) Indicatori R'!O$4:O$12))</f>
        <v>0</v>
      </c>
      <c r="J5" s="52">
        <f ca="1">(SUMIF('C) Indicatori R'!$G$4:$K$12,"R.39",'C) Indicatori R'!P$4:P$12))</f>
        <v>6</v>
      </c>
      <c r="K5" s="52">
        <f ca="1">(SUMIF('C) Indicatori R'!$G$4:$K$12,"R.39",'C) Indicatori R'!Q$4:Q$12))</f>
        <v>21</v>
      </c>
      <c r="L5" s="52">
        <f t="shared" ref="L5:L22" ca="1" si="0">SUM(F5:K5)</f>
        <v>27</v>
      </c>
      <c r="N5" s="52">
        <f>(SUMIF('C) Indicatori R'!$S$4:$S$12,"R.39",'C) Indicatori R'!X$4:X$12))</f>
        <v>0</v>
      </c>
      <c r="O5" s="52">
        <f>(SUMIF('C) Indicatori R'!$S$4:$S$12,"R.39",'C) Indicatori R'!Y$4:Y$12))</f>
        <v>0</v>
      </c>
      <c r="P5" s="52">
        <f>(SUMIF('C) Indicatori R'!$S$4:$S$12,"R.39",'C) Indicatori R'!Z$4:Z$12))</f>
        <v>0</v>
      </c>
      <c r="Q5" s="52">
        <f>(SUMIF('C) Indicatori R'!$S$4:$S$12,"R.39",'C) Indicatori R'!AA$4:AA$12))</f>
        <v>0</v>
      </c>
      <c r="R5" s="52">
        <f>(SUMIF('C) Indicatori R'!$S$4:$S$12,"R.39",'C) Indicatori R'!AB$4:AB$12))</f>
        <v>0</v>
      </c>
      <c r="S5" s="52">
        <f>(SUMIF('C) Indicatori R'!$S$4:$S$12,"R.39",'C) Indicatori R'!AC$4:AC$12))</f>
        <v>0</v>
      </c>
      <c r="T5" s="52">
        <f t="shared" ref="T5:T22" si="1">SUM(N5:S5)</f>
        <v>0</v>
      </c>
      <c r="V5" s="52">
        <f>(SUMIF('C) Indicatori R'!$AE$4:$AE$12,"R.39",'C) Indicatori R'!AJ$4:AJ$12))</f>
        <v>0</v>
      </c>
      <c r="W5" s="52">
        <f>(SUMIF('C) Indicatori R'!$AE$4:$AE$12,"R.39",'C) Indicatori R'!AK$4:AK$12))</f>
        <v>0</v>
      </c>
      <c r="X5" s="52">
        <f>(SUMIF('C) Indicatori R'!$AE$4:$AE$12,"R.39",'C) Indicatori R'!AL$4:AL$12))</f>
        <v>0</v>
      </c>
      <c r="Y5" s="52">
        <f>(SUMIF('C) Indicatori R'!$AE$4:$AE$12,"R.39",'C) Indicatori R'!AM$4:AM$12))</f>
        <v>0</v>
      </c>
      <c r="Z5" s="52">
        <f>(SUMIF('C) Indicatori R'!$AE$4:$AE$12,"R.39",'C) Indicatori R'!AN$4:AN$12))</f>
        <v>0</v>
      </c>
      <c r="AA5" s="52">
        <f>(SUMIF('C) Indicatori R'!$AE$4:$AE$12,"R.39",'C) Indicatori R'!AO$4:AO$12))</f>
        <v>0</v>
      </c>
      <c r="AB5" s="52">
        <f t="shared" ref="AB5:AB22" si="2">SUM(V5:AA5)</f>
        <v>0</v>
      </c>
      <c r="AD5" s="52">
        <f>(SUMIF('C) Indicatori R'!$AQ$4:$AQ$12,"R.39",'C) Indicatori R'!AV$4:AV$12))</f>
        <v>0</v>
      </c>
      <c r="AE5" s="52">
        <f>(SUMIF('C) Indicatori R'!$AQ$4:$AQ$12,"R.39",'C) Indicatori R'!AW$4:AW$12))</f>
        <v>0</v>
      </c>
      <c r="AF5" s="52">
        <f>(SUMIF('C) Indicatori R'!$AQ$4:$AQ$12,"R.39",'C) Indicatori R'!AX$4:AX$12))</f>
        <v>0</v>
      </c>
      <c r="AG5" s="52">
        <f>(SUMIF('C) Indicatori R'!$AQ$4:$AQ$12,"R.39",'C) Indicatori R'!AY$4:AY$12))</f>
        <v>0</v>
      </c>
      <c r="AH5" s="52">
        <f>(SUMIF('C) Indicatori R'!$AQ$4:$AQ$12,"R.39",'C) Indicatori R'!AZ$4:AZ$12))</f>
        <v>0</v>
      </c>
      <c r="AI5" s="52">
        <f>(SUMIF('C) Indicatori R'!$AQ$4:$AQ$12,"R.39",'C) Indicatori R'!BA$4:BA$12))</f>
        <v>0</v>
      </c>
      <c r="AJ5" s="52">
        <f t="shared" ref="AJ5:AJ22" si="3">SUM(AD5:AI5)</f>
        <v>0</v>
      </c>
      <c r="AL5" s="52">
        <f>(SUMIF('C) Indicatori R'!$BC$4:$BC$12,"R.39",'C) Indicatori R'!BH$4:BH$12))</f>
        <v>0</v>
      </c>
      <c r="AM5" s="52">
        <f>(SUMIF('C) Indicatori R'!$BC$4:$BC$12,"R.39",'C) Indicatori R'!BI$4:BI$12))</f>
        <v>0</v>
      </c>
      <c r="AN5" s="52">
        <f>(SUMIF('C) Indicatori R'!$BC$4:$BC$12,"R.39",'C) Indicatori R'!BJ$4:BJ$12))</f>
        <v>0</v>
      </c>
      <c r="AO5" s="52">
        <f>(SUMIF('C) Indicatori R'!$BC$4:$BC$12,"R.39",'C) Indicatori R'!BK$4:BK$12))</f>
        <v>0</v>
      </c>
      <c r="AP5" s="52">
        <f>(SUMIF('C) Indicatori R'!$BC$4:$BC$12,"R.39",'C) Indicatori R'!BL$4:BL$12))</f>
        <v>0</v>
      </c>
      <c r="AQ5" s="52">
        <f>(SUMIF('C) Indicatori R'!$BC$4:$BC$12,"R.39",'C) Indicatori R'!BM$4:BM$12))</f>
        <v>0</v>
      </c>
      <c r="AR5" s="52">
        <f t="shared" ref="AR5:AR22" si="4">SUM(AL5:AQ5)</f>
        <v>0</v>
      </c>
    </row>
    <row r="6" spans="3:44" ht="24" x14ac:dyDescent="0.25">
      <c r="C6" s="52" t="s">
        <v>112</v>
      </c>
      <c r="D6" s="53" t="s">
        <v>113</v>
      </c>
      <c r="E6" s="53" t="s">
        <v>114</v>
      </c>
      <c r="F6" s="52">
        <f ca="1">(SUMIF('C) Indicatori R'!$G$4:$K$12,"R.40",'C) Indicatori R'!L$4:L$12))</f>
        <v>0</v>
      </c>
      <c r="G6" s="52">
        <f ca="1">(SUMIF('C) Indicatori R'!$G$4:$K$12,"R.40",'C) Indicatori R'!M$4:M$12))</f>
        <v>0</v>
      </c>
      <c r="H6" s="52">
        <f ca="1">(SUMIF('C) Indicatori R'!$G$4:$K$12,"R.40",'C) Indicatori R'!N$4:N$12))</f>
        <v>0</v>
      </c>
      <c r="I6" s="52">
        <f ca="1">(SUMIF('C) Indicatori R'!$G$4:$K$12,"R.40",'C) Indicatori R'!O$4:O$12))</f>
        <v>0</v>
      </c>
      <c r="J6" s="52">
        <f ca="1">(SUMIF('C) Indicatori R'!$G$4:$K$12,"R.40",'C) Indicatori R'!P$4:P$12))</f>
        <v>0</v>
      </c>
      <c r="K6" s="52">
        <f ca="1">(SUMIF('C) Indicatori R'!$G$4:$K$12,"R.40",'C) Indicatori R'!Q$4:Q$12))</f>
        <v>0</v>
      </c>
      <c r="L6" s="52">
        <f t="shared" ca="1" si="0"/>
        <v>0</v>
      </c>
      <c r="N6" s="52">
        <f>(SUMIF('C) Indicatori R'!$S$4:$S$12,"R.40",'C) Indicatori R'!X$4:X$12))</f>
        <v>0</v>
      </c>
      <c r="O6" s="52">
        <f>(SUMIF('C) Indicatori R'!$S$4:$S$12,"R.40",'C) Indicatori R'!Y$4:Y$12))</f>
        <v>0</v>
      </c>
      <c r="P6" s="52">
        <f>(SUMIF('C) Indicatori R'!$S$4:$S$12,"R.40",'C) Indicatori R'!Z$4:Z$12))</f>
        <v>0</v>
      </c>
      <c r="Q6" s="52">
        <f>(SUMIF('C) Indicatori R'!$S$4:$S$12,"R.40",'C) Indicatori R'!AA$4:AA$12))</f>
        <v>0</v>
      </c>
      <c r="R6" s="52">
        <f>(SUMIF('C) Indicatori R'!$S$4:$S$12,"R.40",'C) Indicatori R'!AB$4:AB$12))</f>
        <v>0</v>
      </c>
      <c r="S6" s="52">
        <f>(SUMIF('C) Indicatori R'!$S$4:$S$12,"R.40",'C) Indicatori R'!AC$4:AC$12))</f>
        <v>0</v>
      </c>
      <c r="T6" s="52">
        <f t="shared" si="1"/>
        <v>0</v>
      </c>
      <c r="V6" s="52">
        <f>(SUMIF('C) Indicatori R'!$AE$4:$AE$12,"R.40",'C) Indicatori R'!AJ$4:AJ$12))</f>
        <v>0</v>
      </c>
      <c r="W6" s="52">
        <f>(SUMIF('C) Indicatori R'!$AE$4:$AE$12,"R.40",'C) Indicatori R'!AK$4:AK$12))</f>
        <v>0</v>
      </c>
      <c r="X6" s="52">
        <f>(SUMIF('C) Indicatori R'!$AE$4:$AE$12,"R.40",'C) Indicatori R'!AL$4:AL$12))</f>
        <v>0</v>
      </c>
      <c r="Y6" s="52">
        <f>(SUMIF('C) Indicatori R'!$AE$4:$AE$12,"R.40",'C) Indicatori R'!AM$4:AM$12))</f>
        <v>0</v>
      </c>
      <c r="Z6" s="52">
        <f>(SUMIF('C) Indicatori R'!$AE$4:$AE$12,"R.40",'C) Indicatori R'!AN$4:AN$12))</f>
        <v>0</v>
      </c>
      <c r="AA6" s="52">
        <f>(SUMIF('C) Indicatori R'!$AE$4:$AE$12,"R.40",'C) Indicatori R'!AO$4:AO$12))</f>
        <v>0</v>
      </c>
      <c r="AB6" s="52">
        <f t="shared" si="2"/>
        <v>0</v>
      </c>
      <c r="AD6" s="52">
        <f>(SUMIF('C) Indicatori R'!$AQ$4:$AQ$12,"R.40",'C) Indicatori R'!AV$4:AV$12))</f>
        <v>0</v>
      </c>
      <c r="AE6" s="52">
        <f>(SUMIF('C) Indicatori R'!$AQ$4:$AQ$12,"R.40",'C) Indicatori R'!AW$4:AW$12))</f>
        <v>0</v>
      </c>
      <c r="AF6" s="52">
        <f>(SUMIF('C) Indicatori R'!$AQ$4:$AQ$12,"R.40",'C) Indicatori R'!AX$4:AX$12))</f>
        <v>0</v>
      </c>
      <c r="AG6" s="52">
        <f>(SUMIF('C) Indicatori R'!$AQ$4:$AQ$12,"R.40",'C) Indicatori R'!AY$4:AY$12))</f>
        <v>0</v>
      </c>
      <c r="AH6" s="52">
        <f>(SUMIF('C) Indicatori R'!$AQ$4:$AQ$12,"R.40",'C) Indicatori R'!AZ$4:AZ$12))</f>
        <v>0</v>
      </c>
      <c r="AI6" s="52">
        <f>(SUMIF('C) Indicatori R'!$AQ$4:$AQ$12,"R.40",'C) Indicatori R'!BA$4:BA$12))</f>
        <v>0</v>
      </c>
      <c r="AJ6" s="52">
        <f t="shared" si="3"/>
        <v>0</v>
      </c>
      <c r="AL6" s="52">
        <f>(SUMIF('C) Indicatori R'!$BC$4:$BC$12,"R.40",'C) Indicatori R'!BH$4:BH$12))</f>
        <v>0</v>
      </c>
      <c r="AM6" s="52">
        <f>(SUMIF('C) Indicatori R'!$BC$4:$BC$12,"R.40",'C) Indicatori R'!BI$4:BI$12))</f>
        <v>0</v>
      </c>
      <c r="AN6" s="52">
        <f>(SUMIF('C) Indicatori R'!$BC$4:$BC$12,"R.40",'C) Indicatori R'!BJ$4:BJ$12))</f>
        <v>0</v>
      </c>
      <c r="AO6" s="52">
        <f>(SUMIF('C) Indicatori R'!$BC$4:$BC$12,"R.40",'C) Indicatori R'!BK$4:BK$12))</f>
        <v>0</v>
      </c>
      <c r="AP6" s="52">
        <f>(SUMIF('C) Indicatori R'!$BC$4:$BC$12,"R.40",'C) Indicatori R'!BL$4:BL$12))</f>
        <v>0</v>
      </c>
      <c r="AQ6" s="52">
        <f>(SUMIF('C) Indicatori R'!$BC$4:$BC$12,"R.40",'C) Indicatori R'!BM$4:BM$12))</f>
        <v>0</v>
      </c>
      <c r="AR6" s="52">
        <f t="shared" si="4"/>
        <v>0</v>
      </c>
    </row>
    <row r="7" spans="3:44" x14ac:dyDescent="0.25">
      <c r="C7" s="52" t="s">
        <v>115</v>
      </c>
      <c r="D7" s="53" t="s">
        <v>116</v>
      </c>
      <c r="E7" s="53" t="s">
        <v>108</v>
      </c>
      <c r="F7" s="52">
        <f ca="1">(SUMIF('C) Indicatori R'!$G$4:$K$12,"R.41",'C) Indicatori R'!L$4:L$12))</f>
        <v>0</v>
      </c>
      <c r="G7" s="52">
        <f ca="1">(SUMIF('C) Indicatori R'!$G$4:$K$12,"R.41",'C) Indicatori R'!M$4:M$12))</f>
        <v>0</v>
      </c>
      <c r="H7" s="52">
        <f ca="1">(SUMIF('C) Indicatori R'!$G$4:$K$12,"R.41",'C) Indicatori R'!N$4:N$12))</f>
        <v>0</v>
      </c>
      <c r="I7" s="52">
        <f ca="1">(SUMIF('C) Indicatori R'!$G$4:$K$12,"R.41",'C) Indicatori R'!O$4:O$12))</f>
        <v>0</v>
      </c>
      <c r="J7" s="52">
        <f ca="1">(SUMIF('C) Indicatori R'!$G$4:$K$12,"R.41",'C) Indicatori R'!P$4:P$12))</f>
        <v>90250</v>
      </c>
      <c r="K7" s="52">
        <f ca="1">(SUMIF('C) Indicatori R'!$G$4:$K$12,"R.41",'C) Indicatori R'!Q$4:Q$12))</f>
        <v>90250</v>
      </c>
      <c r="L7" s="52">
        <f t="shared" ca="1" si="0"/>
        <v>180500</v>
      </c>
      <c r="N7" s="52">
        <f>(SUMIF('C) Indicatori R'!$S$4:$S$12,"R.41",'C) Indicatori R'!X$4:X$12))</f>
        <v>0</v>
      </c>
      <c r="O7" s="52">
        <f>(SUMIF('C) Indicatori R'!$S$4:$S$12,"R.41",'C) Indicatori R'!Y$4:Y$12))</f>
        <v>0</v>
      </c>
      <c r="P7" s="52">
        <f>(SUMIF('C) Indicatori R'!$S$4:$S$12,"R.41",'C) Indicatori R'!Z$4:Z$12))</f>
        <v>0</v>
      </c>
      <c r="Q7" s="52">
        <f>(SUMIF('C) Indicatori R'!$S$4:$S$12,"R.41",'C) Indicatori R'!AA$4:AA$12))</f>
        <v>0</v>
      </c>
      <c r="R7" s="52">
        <f>(SUMIF('C) Indicatori R'!$S$4:$S$12,"R.41",'C) Indicatori R'!AB$4:AB$12))</f>
        <v>0</v>
      </c>
      <c r="S7" s="52">
        <f>(SUMIF('C) Indicatori R'!$S$4:$S$12,"R.41",'C) Indicatori R'!AC$4:AC$12))</f>
        <v>0</v>
      </c>
      <c r="T7" s="52">
        <f t="shared" si="1"/>
        <v>0</v>
      </c>
      <c r="V7" s="52">
        <f>(SUMIF('C) Indicatori R'!$AE$4:$AE$12,"R.41",'C) Indicatori R'!AJ$4:AJ$12))</f>
        <v>0</v>
      </c>
      <c r="W7" s="52">
        <f>(SUMIF('C) Indicatori R'!$AE$4:$AE$12,"R.41",'C) Indicatori R'!AK$4:AK$12))</f>
        <v>0</v>
      </c>
      <c r="X7" s="52">
        <f>(SUMIF('C) Indicatori R'!$AE$4:$AE$12,"R.41",'C) Indicatori R'!AL$4:AL$12))</f>
        <v>0</v>
      </c>
      <c r="Y7" s="52">
        <f>(SUMIF('C) Indicatori R'!$AE$4:$AE$12,"R.41",'C) Indicatori R'!AM$4:AM$12))</f>
        <v>0</v>
      </c>
      <c r="Z7" s="52">
        <f>(SUMIF('C) Indicatori R'!$AE$4:$AE$12,"R.41",'C) Indicatori R'!AN$4:AN$12))</f>
        <v>0</v>
      </c>
      <c r="AA7" s="52">
        <f>(SUMIF('C) Indicatori R'!$AE$4:$AE$12,"R.41",'C) Indicatori R'!AO$4:AO$12))</f>
        <v>0</v>
      </c>
      <c r="AB7" s="52">
        <f t="shared" si="2"/>
        <v>0</v>
      </c>
      <c r="AD7" s="52">
        <f>(SUMIF('C) Indicatori R'!$AQ$4:$AQ$12,"R.41",'C) Indicatori R'!AV$4:AV$12))</f>
        <v>0</v>
      </c>
      <c r="AE7" s="52">
        <f>(SUMIF('C) Indicatori R'!$AQ$4:$AQ$12,"R.41",'C) Indicatori R'!AW$4:AW$12))</f>
        <v>0</v>
      </c>
      <c r="AF7" s="52">
        <f>(SUMIF('C) Indicatori R'!$AQ$4:$AQ$12,"R.41",'C) Indicatori R'!AX$4:AX$12))</f>
        <v>0</v>
      </c>
      <c r="AG7" s="52">
        <f>(SUMIF('C) Indicatori R'!$AQ$4:$AQ$12,"R.41",'C) Indicatori R'!AY$4:AY$12))</f>
        <v>0</v>
      </c>
      <c r="AH7" s="52">
        <f>(SUMIF('C) Indicatori R'!$AQ$4:$AQ$12,"R.41",'C) Indicatori R'!AZ$4:AZ$12))</f>
        <v>0</v>
      </c>
      <c r="AI7" s="52">
        <f>(SUMIF('C) Indicatori R'!$AQ$4:$AQ$12,"R.41",'C) Indicatori R'!BA$4:BA$12))</f>
        <v>0</v>
      </c>
      <c r="AJ7" s="52">
        <f t="shared" si="3"/>
        <v>0</v>
      </c>
      <c r="AL7" s="52">
        <f>(SUMIF('C) Indicatori R'!$BC$4:$BC$12,"R.41",'C) Indicatori R'!BH$4:BH$12))</f>
        <v>0</v>
      </c>
      <c r="AM7" s="52">
        <f>(SUMIF('C) Indicatori R'!$BC$4:$BC$12,"R.41",'C) Indicatori R'!BI$4:BI$12))</f>
        <v>0</v>
      </c>
      <c r="AN7" s="52">
        <f>(SUMIF('C) Indicatori R'!$BC$4:$BC$12,"R.41",'C) Indicatori R'!BJ$4:BJ$12))</f>
        <v>0</v>
      </c>
      <c r="AO7" s="52">
        <f>(SUMIF('C) Indicatori R'!$BC$4:$BC$12,"R.41",'C) Indicatori R'!BK$4:BK$12))</f>
        <v>0</v>
      </c>
      <c r="AP7" s="52">
        <f>(SUMIF('C) Indicatori R'!$BC$4:$BC$12,"R.41",'C) Indicatori R'!BL$4:BL$12))</f>
        <v>0</v>
      </c>
      <c r="AQ7" s="52">
        <f>(SUMIF('C) Indicatori R'!$BC$4:$BC$12,"R.41",'C) Indicatori R'!BM$4:BM$12))</f>
        <v>0</v>
      </c>
      <c r="AR7" s="52">
        <f t="shared" si="4"/>
        <v>0</v>
      </c>
    </row>
    <row r="8" spans="3:44" ht="24" x14ac:dyDescent="0.25">
      <c r="C8" s="52" t="s">
        <v>117</v>
      </c>
      <c r="D8" s="53" t="s">
        <v>118</v>
      </c>
      <c r="E8" s="53" t="s">
        <v>108</v>
      </c>
      <c r="F8" s="52">
        <f ca="1">(SUMIF('C) Indicatori R'!$G$4:$K$12,"R.42",'C) Indicatori R'!L$4:L$12))</f>
        <v>0</v>
      </c>
      <c r="G8" s="52">
        <f ca="1">(SUMIF('C) Indicatori R'!$G$4:$K$12,"R.42",'C) Indicatori R'!M$4:M$12))</f>
        <v>0</v>
      </c>
      <c r="H8" s="52">
        <f ca="1">(SUMIF('C) Indicatori R'!$G$4:$K$12,"R.42",'C) Indicatori R'!N$4:N$12))</f>
        <v>0</v>
      </c>
      <c r="I8" s="52">
        <f ca="1">(SUMIF('C) Indicatori R'!$G$4:$K$12,"R.42",'C) Indicatori R'!O$4:O$12))</f>
        <v>0</v>
      </c>
      <c r="J8" s="52">
        <f ca="1">(SUMIF('C) Indicatori R'!$G$4:$K$12,"R.42",'C) Indicatori R'!P$4:P$12))</f>
        <v>0</v>
      </c>
      <c r="K8" s="52">
        <f ca="1">(SUMIF('C) Indicatori R'!$G$4:$K$12,"R.42",'C) Indicatori R'!Q$4:Q$12))</f>
        <v>0</v>
      </c>
      <c r="L8" s="52">
        <f t="shared" ca="1" si="0"/>
        <v>0</v>
      </c>
      <c r="N8" s="52">
        <f>(SUMIF('C) Indicatori R'!$S$4:$S$12,"R.42",'C) Indicatori R'!X$4:X$12))</f>
        <v>0</v>
      </c>
      <c r="O8" s="52">
        <f>(SUMIF('C) Indicatori R'!$S$4:$S$12,"R.42",'C) Indicatori R'!Y$4:Y$12))</f>
        <v>0</v>
      </c>
      <c r="P8" s="52">
        <f>(SUMIF('C) Indicatori R'!$S$4:$S$12,"R.42",'C) Indicatori R'!Z$4:Z$12))</f>
        <v>0</v>
      </c>
      <c r="Q8" s="52">
        <f>(SUMIF('C) Indicatori R'!$S$4:$S$12,"R.42",'C) Indicatori R'!AA$4:AA$12))</f>
        <v>0</v>
      </c>
      <c r="R8" s="52">
        <f>(SUMIF('C) Indicatori R'!$S$4:$S$12,"R.42",'C) Indicatori R'!AB$4:AB$12))</f>
        <v>0</v>
      </c>
      <c r="S8" s="52">
        <f>(SUMIF('C) Indicatori R'!$S$4:$S$12,"R.42",'C) Indicatori R'!AC$4:AC$12))</f>
        <v>0</v>
      </c>
      <c r="T8" s="52">
        <f t="shared" si="1"/>
        <v>0</v>
      </c>
      <c r="V8" s="52">
        <f>(SUMIF('C) Indicatori R'!$AE$4:$AE$12,"R.42",'C) Indicatori R'!AJ$4:AJ$12))</f>
        <v>0</v>
      </c>
      <c r="W8" s="52">
        <f>(SUMIF('C) Indicatori R'!$AE$4:$AE$12,"R.42",'C) Indicatori R'!AK$4:AK$12))</f>
        <v>0</v>
      </c>
      <c r="X8" s="52">
        <f>(SUMIF('C) Indicatori R'!$AE$4:$AE$12,"R.42",'C) Indicatori R'!AL$4:AL$12))</f>
        <v>0</v>
      </c>
      <c r="Y8" s="52">
        <f>(SUMIF('C) Indicatori R'!$AE$4:$AE$12,"R.42",'C) Indicatori R'!AM$4:AM$12))</f>
        <v>0</v>
      </c>
      <c r="Z8" s="52">
        <f>(SUMIF('C) Indicatori R'!$AE$4:$AE$12,"R.42",'C) Indicatori R'!AN$4:AN$12))</f>
        <v>0</v>
      </c>
      <c r="AA8" s="52">
        <f>(SUMIF('C) Indicatori R'!$AE$4:$AE$12,"R.42",'C) Indicatori R'!AO$4:AO$12))</f>
        <v>0</v>
      </c>
      <c r="AB8" s="52">
        <f t="shared" si="2"/>
        <v>0</v>
      </c>
      <c r="AD8" s="52">
        <f>(SUMIF('C) Indicatori R'!$AQ$4:$AQ$12,"R.42",'C) Indicatori R'!AV$4:AV$12))</f>
        <v>0</v>
      </c>
      <c r="AE8" s="52">
        <f>(SUMIF('C) Indicatori R'!$AQ$4:$AQ$12,"R.42",'C) Indicatori R'!AW$4:AW$12))</f>
        <v>0</v>
      </c>
      <c r="AF8" s="52">
        <f>(SUMIF('C) Indicatori R'!$AQ$4:$AQ$12,"R.42",'C) Indicatori R'!AX$4:AX$12))</f>
        <v>0</v>
      </c>
      <c r="AG8" s="52">
        <f>(SUMIF('C) Indicatori R'!$AQ$4:$AQ$12,"R.42",'C) Indicatori R'!AY$4:AY$12))</f>
        <v>0</v>
      </c>
      <c r="AH8" s="52">
        <f>(SUMIF('C) Indicatori R'!$AQ$4:$AQ$12,"R.42",'C) Indicatori R'!AZ$4:AZ$12))</f>
        <v>0</v>
      </c>
      <c r="AI8" s="52">
        <f>(SUMIF('C) Indicatori R'!$AQ$4:$AQ$12,"R.42",'C) Indicatori R'!BA$4:BA$12))</f>
        <v>0</v>
      </c>
      <c r="AJ8" s="52">
        <f t="shared" si="3"/>
        <v>0</v>
      </c>
      <c r="AL8" s="52">
        <f>(SUMIF('C) Indicatori R'!$BC$4:$BC$12,"R.42",'C) Indicatori R'!BH$4:BH$12))</f>
        <v>0</v>
      </c>
      <c r="AM8" s="52">
        <f>(SUMIF('C) Indicatori R'!$BC$4:$BC$12,"R.42",'C) Indicatori R'!BI$4:BI$12))</f>
        <v>0</v>
      </c>
      <c r="AN8" s="52">
        <f>(SUMIF('C) Indicatori R'!$BC$4:$BC$12,"R.42",'C) Indicatori R'!BJ$4:BJ$12))</f>
        <v>0</v>
      </c>
      <c r="AO8" s="52">
        <f>(SUMIF('C) Indicatori R'!$BC$4:$BC$12,"R.42",'C) Indicatori R'!BK$4:BK$12))</f>
        <v>0</v>
      </c>
      <c r="AP8" s="52">
        <f>(SUMIF('C) Indicatori R'!$BC$4:$BC$12,"R.42",'C) Indicatori R'!BL$4:BL$12))</f>
        <v>0</v>
      </c>
      <c r="AQ8" s="52">
        <f>(SUMIF('C) Indicatori R'!$BC$4:$BC$12,"R.42",'C) Indicatori R'!BM$4:BM$12))</f>
        <v>0</v>
      </c>
      <c r="AR8" s="52">
        <f t="shared" si="4"/>
        <v>0</v>
      </c>
    </row>
    <row r="9" spans="3:44" ht="36" x14ac:dyDescent="0.25">
      <c r="C9" s="52" t="s">
        <v>119</v>
      </c>
      <c r="D9" s="53" t="s">
        <v>120</v>
      </c>
      <c r="E9" s="53" t="s">
        <v>108</v>
      </c>
      <c r="F9" s="52">
        <f ca="1">(SUMIF('C) Indicatori R'!$G$4:$K$12,"R.1",'C) Indicatori R'!L$4:L$12))</f>
        <v>0</v>
      </c>
      <c r="G9" s="52">
        <f ca="1">(SUMIF('C) Indicatori R'!$G$4:$K$12,"R.1",'C) Indicatori R'!M$4:M$12))</f>
        <v>0</v>
      </c>
      <c r="H9" s="52">
        <f ca="1">(SUMIF('C) Indicatori R'!$G$4:$K$12,"R.1",'C) Indicatori R'!N$4:N$12))</f>
        <v>90</v>
      </c>
      <c r="I9" s="52">
        <f ca="1">(SUMIF('C) Indicatori R'!$G$4:$K$12,"R.1",'C) Indicatori R'!O$4:O$12))</f>
        <v>123</v>
      </c>
      <c r="J9" s="52">
        <f ca="1">(SUMIF('C) Indicatori R'!$G$4:$K$12,"R.1",'C) Indicatori R'!P$4:P$12))</f>
        <v>127</v>
      </c>
      <c r="K9" s="52">
        <f ca="1">(SUMIF('C) Indicatori R'!$G$4:$K$12,"R.1",'C) Indicatori R'!Q$4:Q$12))</f>
        <v>0</v>
      </c>
      <c r="L9" s="52">
        <f t="shared" ca="1" si="0"/>
        <v>340</v>
      </c>
      <c r="N9" s="52">
        <f>(SUMIF('C) Indicatori R'!$S$4:$S$12,"R.1",'C) Indicatori R'!X$4:X$12))</f>
        <v>0</v>
      </c>
      <c r="O9" s="52">
        <f>(SUMIF('C) Indicatori R'!$S$4:$S$12,"R.1",'C) Indicatori R'!Y$4:Y$12))</f>
        <v>0</v>
      </c>
      <c r="P9" s="52">
        <f>(SUMIF('C) Indicatori R'!$S$4:$S$12,"R.1",'C) Indicatori R'!Z$4:Z$12))</f>
        <v>0</v>
      </c>
      <c r="Q9" s="52">
        <f>(SUMIF('C) Indicatori R'!$S$4:$S$12,"R.1",'C) Indicatori R'!AA$4:AA$12))</f>
        <v>0</v>
      </c>
      <c r="R9" s="52">
        <f>(SUMIF('C) Indicatori R'!$S$4:$S$12,"R.1",'C) Indicatori R'!AB$4:AB$12))</f>
        <v>0</v>
      </c>
      <c r="S9" s="52">
        <f>(SUMIF('C) Indicatori R'!$S$4:$S$12,"R.1",'C) Indicatori R'!AC$4:AC$12))</f>
        <v>0</v>
      </c>
      <c r="T9" s="52">
        <f t="shared" si="1"/>
        <v>0</v>
      </c>
      <c r="V9" s="52">
        <f>(SUMIF('C) Indicatori R'!$AE$4:$AE$12,"R.1",'C) Indicatori R'!AJ$4:AJ$12))</f>
        <v>0</v>
      </c>
      <c r="W9" s="52">
        <f>(SUMIF('C) Indicatori R'!$AE$4:$AE$12,"R.1",'C) Indicatori R'!AK$4:AK$12))</f>
        <v>0</v>
      </c>
      <c r="X9" s="52">
        <f>(SUMIF('C) Indicatori R'!$AE$4:$AE$12,"R.1",'C) Indicatori R'!AL$4:AL$12))</f>
        <v>0</v>
      </c>
      <c r="Y9" s="52">
        <f>(SUMIF('C) Indicatori R'!$AE$4:$AE$12,"R.1",'C) Indicatori R'!AM$4:AM$12))</f>
        <v>0</v>
      </c>
      <c r="Z9" s="52">
        <f>(SUMIF('C) Indicatori R'!$AE$4:$AE$12,"R.1",'C) Indicatori R'!AN$4:AN$12))</f>
        <v>0</v>
      </c>
      <c r="AA9" s="52">
        <f>(SUMIF('C) Indicatori R'!$AE$4:$AE$12,"R.1",'C) Indicatori R'!AO$4:AO$12))</f>
        <v>0</v>
      </c>
      <c r="AB9" s="52">
        <f t="shared" si="2"/>
        <v>0</v>
      </c>
      <c r="AD9" s="52">
        <f>(SUMIF('C) Indicatori R'!$AQ$4:$AQ$12,"R.1",'C) Indicatori R'!AV$4:AV$12))</f>
        <v>0</v>
      </c>
      <c r="AE9" s="52">
        <f>(SUMIF('C) Indicatori R'!$AQ$4:$AQ$12,"R.1",'C) Indicatori R'!AW$4:AW$12))</f>
        <v>0</v>
      </c>
      <c r="AF9" s="52">
        <f>(SUMIF('C) Indicatori R'!$AQ$4:$AQ$12,"R.1",'C) Indicatori R'!AX$4:AX$12))</f>
        <v>0</v>
      </c>
      <c r="AG9" s="52">
        <f>(SUMIF('C) Indicatori R'!$AQ$4:$AQ$12,"R.1",'C) Indicatori R'!AY$4:AY$12))</f>
        <v>0</v>
      </c>
      <c r="AH9" s="52">
        <f>(SUMIF('C) Indicatori R'!$AQ$4:$AQ$12,"R.1",'C) Indicatori R'!AZ$4:AZ$12))</f>
        <v>0</v>
      </c>
      <c r="AI9" s="52">
        <f>(SUMIF('C) Indicatori R'!$AQ$4:$AQ$12,"R.1",'C) Indicatori R'!BA$4:BA$12))</f>
        <v>0</v>
      </c>
      <c r="AJ9" s="52">
        <f t="shared" si="3"/>
        <v>0</v>
      </c>
      <c r="AL9" s="52">
        <f>(SUMIF('C) Indicatori R'!$BC$4:$BC$12,"R.1",'C) Indicatori R'!BH$4:BH$12))</f>
        <v>0</v>
      </c>
      <c r="AM9" s="52">
        <f>(SUMIF('C) Indicatori R'!$BC$4:$BC$12,"R.1",'C) Indicatori R'!BI$4:BI$12))</f>
        <v>0</v>
      </c>
      <c r="AN9" s="52">
        <f>(SUMIF('C) Indicatori R'!$BC$4:$BC$12,"R.1",'C) Indicatori R'!BJ$4:BJ$12))</f>
        <v>0</v>
      </c>
      <c r="AO9" s="52">
        <f>(SUMIF('C) Indicatori R'!$BC$4:$BC$12,"R.1",'C) Indicatori R'!BK$4:BK$12))</f>
        <v>0</v>
      </c>
      <c r="AP9" s="52">
        <f>(SUMIF('C) Indicatori R'!$BC$4:$BC$12,"R.1",'C) Indicatori R'!BL$4:BL$12))</f>
        <v>0</v>
      </c>
      <c r="AQ9" s="52">
        <f>(SUMIF('C) Indicatori R'!$BC$4:$BC$12,"R.1",'C) Indicatori R'!BM$4:BM$12))</f>
        <v>0</v>
      </c>
      <c r="AR9" s="52">
        <f t="shared" si="4"/>
        <v>0</v>
      </c>
    </row>
    <row r="10" spans="3:44" ht="24" x14ac:dyDescent="0.25">
      <c r="C10" s="52" t="s">
        <v>121</v>
      </c>
      <c r="D10" s="53" t="s">
        <v>122</v>
      </c>
      <c r="E10" s="53" t="s">
        <v>123</v>
      </c>
      <c r="F10" s="52">
        <f ca="1">(SUMIF('C) Indicatori R'!$G$4:$K$12,"R.10",'C) Indicatori R'!L$4:L$12))</f>
        <v>0</v>
      </c>
      <c r="G10" s="52">
        <f ca="1">(SUMIF('C) Indicatori R'!$G$4:$K$12,"R.10",'C) Indicatori R'!M$4:M$12))</f>
        <v>0</v>
      </c>
      <c r="H10" s="52">
        <f ca="1">(SUMIF('C) Indicatori R'!$G$4:$K$12,"R.10",'C) Indicatori R'!N$4:N$12))</f>
        <v>0</v>
      </c>
      <c r="I10" s="52">
        <f ca="1">(SUMIF('C) Indicatori R'!$G$4:$K$12,"R.10",'C) Indicatori R'!O$4:O$12))</f>
        <v>0</v>
      </c>
      <c r="J10" s="52">
        <f ca="1">(SUMIF('C) Indicatori R'!$G$4:$K$12,"R.10",'C) Indicatori R'!P$4:P$12))</f>
        <v>0</v>
      </c>
      <c r="K10" s="52">
        <f ca="1">(SUMIF('C) Indicatori R'!$G$4:$K$12,"R.10",'C) Indicatori R'!Q$4:Q$12))</f>
        <v>0</v>
      </c>
      <c r="L10" s="52">
        <f t="shared" ca="1" si="0"/>
        <v>0</v>
      </c>
      <c r="N10" s="52">
        <f>(SUMIF('C) Indicatori R'!$S$4:$S$12,"R.10",'C) Indicatori R'!X$4:X$12))</f>
        <v>0</v>
      </c>
      <c r="O10" s="52">
        <f>(SUMIF('C) Indicatori R'!$S$4:$S$12,"R.10",'C) Indicatori R'!Y$4:Y$12))</f>
        <v>0</v>
      </c>
      <c r="P10" s="52">
        <f>(SUMIF('C) Indicatori R'!$S$4:$S$12,"R.10",'C) Indicatori R'!Z$4:Z$12))</f>
        <v>0</v>
      </c>
      <c r="Q10" s="52">
        <f>(SUMIF('C) Indicatori R'!$S$4:$S$12,"R.10",'C) Indicatori R'!AA$4:AA$12))</f>
        <v>0</v>
      </c>
      <c r="R10" s="52">
        <f>(SUMIF('C) Indicatori R'!$S$4:$S$12,"R.10",'C) Indicatori R'!AB$4:AB$12))</f>
        <v>0</v>
      </c>
      <c r="S10" s="52">
        <f>(SUMIF('C) Indicatori R'!$S$4:$S$12,"R.10",'C) Indicatori R'!AC$4:AC$12))</f>
        <v>0</v>
      </c>
      <c r="T10" s="52">
        <f t="shared" si="1"/>
        <v>0</v>
      </c>
      <c r="V10" s="52">
        <f>(SUMIF('C) Indicatori R'!$AE$4:$AE$12,"R.10",'C) Indicatori R'!AJ$4:AJ$12))</f>
        <v>0</v>
      </c>
      <c r="W10" s="52">
        <f>(SUMIF('C) Indicatori R'!$AE$4:$AE$12,"R.10",'C) Indicatori R'!AK$4:AK$12))</f>
        <v>0</v>
      </c>
      <c r="X10" s="52">
        <f>(SUMIF('C) Indicatori R'!$AE$4:$AE$12,"R.10",'C) Indicatori R'!AL$4:AL$12))</f>
        <v>0</v>
      </c>
      <c r="Y10" s="52">
        <f>(SUMIF('C) Indicatori R'!$AE$4:$AE$12,"R.10",'C) Indicatori R'!AM$4:AM$12))</f>
        <v>0</v>
      </c>
      <c r="Z10" s="52">
        <f>(SUMIF('C) Indicatori R'!$AE$4:$AE$12,"R.10",'C) Indicatori R'!AN$4:AN$12))</f>
        <v>0</v>
      </c>
      <c r="AA10" s="52">
        <f>(SUMIF('C) Indicatori R'!$AE$4:$AE$12,"R.10",'C) Indicatori R'!AO$4:AO$12))</f>
        <v>0</v>
      </c>
      <c r="AB10" s="52">
        <f t="shared" si="2"/>
        <v>0</v>
      </c>
      <c r="AD10" s="52">
        <f>(SUMIF('C) Indicatori R'!$AQ$4:$AQ$12,"R.10",'C) Indicatori R'!AV$4:AV$12))</f>
        <v>0</v>
      </c>
      <c r="AE10" s="52">
        <f>(SUMIF('C) Indicatori R'!$AQ$4:$AQ$12,"R.10",'C) Indicatori R'!AW$4:AW$12))</f>
        <v>0</v>
      </c>
      <c r="AF10" s="52">
        <f>(SUMIF('C) Indicatori R'!$AQ$4:$AQ$12,"R.10",'C) Indicatori R'!AX$4:AX$12))</f>
        <v>0</v>
      </c>
      <c r="AG10" s="52">
        <f>(SUMIF('C) Indicatori R'!$AQ$4:$AQ$12,"R.10",'C) Indicatori R'!AY$4:AY$12))</f>
        <v>0</v>
      </c>
      <c r="AH10" s="52">
        <f>(SUMIF('C) Indicatori R'!$AQ$4:$AQ$12,"R.10",'C) Indicatori R'!AZ$4:AZ$12))</f>
        <v>0</v>
      </c>
      <c r="AI10" s="52">
        <f>(SUMIF('C) Indicatori R'!$AQ$4:$AQ$12,"R.10",'C) Indicatori R'!BA$4:BA$12))</f>
        <v>0</v>
      </c>
      <c r="AJ10" s="52">
        <f t="shared" si="3"/>
        <v>0</v>
      </c>
      <c r="AL10" s="52">
        <f>(SUMIF('C) Indicatori R'!$BC$4:$BC$12,"R.10",'C) Indicatori R'!BH$4:BH$12))</f>
        <v>0</v>
      </c>
      <c r="AM10" s="52">
        <f>(SUMIF('C) Indicatori R'!$BC$4:$BC$12,"R.10",'C) Indicatori R'!BI$4:BI$12))</f>
        <v>0</v>
      </c>
      <c r="AN10" s="52">
        <f>(SUMIF('C) Indicatori R'!$BC$4:$BC$12,"R.10",'C) Indicatori R'!BJ$4:BJ$12))</f>
        <v>0</v>
      </c>
      <c r="AO10" s="52">
        <f>(SUMIF('C) Indicatori R'!$BC$4:$BC$12,"R.10",'C) Indicatori R'!BK$4:BK$12))</f>
        <v>0</v>
      </c>
      <c r="AP10" s="52">
        <f>(SUMIF('C) Indicatori R'!$BC$4:$BC$12,"R.10",'C) Indicatori R'!BL$4:BL$12))</f>
        <v>0</v>
      </c>
      <c r="AQ10" s="52">
        <f>(SUMIF('C) Indicatori R'!$BC$4:$BC$12,"R.10",'C) Indicatori R'!BM$4:BM$12))</f>
        <v>0</v>
      </c>
      <c r="AR10" s="52">
        <f t="shared" si="4"/>
        <v>0</v>
      </c>
    </row>
    <row r="11" spans="3:44" ht="60" x14ac:dyDescent="0.25">
      <c r="C11" s="52" t="s">
        <v>124</v>
      </c>
      <c r="D11" s="53" t="s">
        <v>125</v>
      </c>
      <c r="E11" s="53" t="s">
        <v>126</v>
      </c>
      <c r="F11" s="52">
        <f ca="1">(SUMIF('C) Indicatori R'!$G$4:$K$12,"R.27",'C) Indicatori R'!L$4:L$12))</f>
        <v>0</v>
      </c>
      <c r="G11" s="52">
        <f ca="1">(SUMIF('C) Indicatori R'!$G$4:$K$12,"R.27",'C) Indicatori R'!M$4:M$12))</f>
        <v>0</v>
      </c>
      <c r="H11" s="52">
        <f ca="1">(SUMIF('C) Indicatori R'!$G$4:$K$12,"R.27",'C) Indicatori R'!N$4:N$12))</f>
        <v>0</v>
      </c>
      <c r="I11" s="52">
        <f ca="1">(SUMIF('C) Indicatori R'!$G$4:$K$12,"R.27",'C) Indicatori R'!O$4:O$12))</f>
        <v>0</v>
      </c>
      <c r="J11" s="52">
        <f ca="1">(SUMIF('C) Indicatori R'!$G$4:$K$12,"R.27",'C) Indicatori R'!P$4:P$12))</f>
        <v>0</v>
      </c>
      <c r="K11" s="52">
        <f ca="1">(SUMIF('C) Indicatori R'!$G$4:$K$12,"R.27",'C) Indicatori R'!Q$4:Q$12))</f>
        <v>0</v>
      </c>
      <c r="L11" s="52">
        <f t="shared" ca="1" si="0"/>
        <v>0</v>
      </c>
      <c r="N11" s="52">
        <f>(SUMIF('C) Indicatori R'!$S$4:$S$12,"R.27",'C) Indicatori R'!X$4:X$12))</f>
        <v>0</v>
      </c>
      <c r="O11" s="52">
        <f>(SUMIF('C) Indicatori R'!$S$4:$S$12,"R.27",'C) Indicatori R'!Y$4:Y$12))</f>
        <v>0</v>
      </c>
      <c r="P11" s="52">
        <f>(SUMIF('C) Indicatori R'!$S$4:$S$12,"R.27",'C) Indicatori R'!Z$4:Z$12))</f>
        <v>0</v>
      </c>
      <c r="Q11" s="52">
        <f>(SUMIF('C) Indicatori R'!$S$4:$S$12,"R.27",'C) Indicatori R'!AA$4:AA$12))</f>
        <v>0</v>
      </c>
      <c r="R11" s="52">
        <f>(SUMIF('C) Indicatori R'!$S$4:$S$12,"R.27",'C) Indicatori R'!AB$4:AB$12))</f>
        <v>0</v>
      </c>
      <c r="S11" s="52">
        <f>(SUMIF('C) Indicatori R'!$S$4:$S$12,"R.27",'C) Indicatori R'!AC$4:AC$12))</f>
        <v>0</v>
      </c>
      <c r="T11" s="52">
        <f t="shared" si="1"/>
        <v>0</v>
      </c>
      <c r="V11" s="52">
        <f>(SUMIF('C) Indicatori R'!$AE$4:$AE$12,"R.27",'C) Indicatori R'!AJ$4:AJ$12))</f>
        <v>0</v>
      </c>
      <c r="W11" s="52">
        <f>(SUMIF('C) Indicatori R'!$AE$4:$AE$12,"R.27",'C) Indicatori R'!AK$4:AK$12))</f>
        <v>0</v>
      </c>
      <c r="X11" s="52">
        <f>(SUMIF('C) Indicatori R'!$AE$4:$AE$12,"R.27",'C) Indicatori R'!AL$4:AL$12))</f>
        <v>0</v>
      </c>
      <c r="Y11" s="52">
        <f>(SUMIF('C) Indicatori R'!$AE$4:$AE$12,"R.27",'C) Indicatori R'!AM$4:AM$12))</f>
        <v>0</v>
      </c>
      <c r="Z11" s="52">
        <f>(SUMIF('C) Indicatori R'!$AE$4:$AE$12,"R.27",'C) Indicatori R'!AN$4:AN$12))</f>
        <v>0</v>
      </c>
      <c r="AA11" s="52">
        <f>(SUMIF('C) Indicatori R'!$AE$4:$AE$12,"R.27",'C) Indicatori R'!AO$4:AO$12))</f>
        <v>0</v>
      </c>
      <c r="AB11" s="52">
        <f t="shared" si="2"/>
        <v>0</v>
      </c>
      <c r="AD11" s="52">
        <f>(SUMIF('C) Indicatori R'!$AQ$4:$AQ$12,"R.27",'C) Indicatori R'!AV$4:AV$12))</f>
        <v>0</v>
      </c>
      <c r="AE11" s="52">
        <f>(SUMIF('C) Indicatori R'!$AQ$4:$AQ$12,"R.27",'C) Indicatori R'!AW$4:AW$12))</f>
        <v>0</v>
      </c>
      <c r="AF11" s="52">
        <f>(SUMIF('C) Indicatori R'!$AQ$4:$AQ$12,"R.27",'C) Indicatori R'!AX$4:AX$12))</f>
        <v>0</v>
      </c>
      <c r="AG11" s="52">
        <f>(SUMIF('C) Indicatori R'!$AQ$4:$AQ$12,"R.27",'C) Indicatori R'!AY$4:AY$12))</f>
        <v>0</v>
      </c>
      <c r="AH11" s="52">
        <f>(SUMIF('C) Indicatori R'!$AQ$4:$AQ$12,"R.27",'C) Indicatori R'!AZ$4:AZ$12))</f>
        <v>0</v>
      </c>
      <c r="AI11" s="52">
        <f>(SUMIF('C) Indicatori R'!$AQ$4:$AQ$12,"R.27",'C) Indicatori R'!BA$4:BA$12))</f>
        <v>0</v>
      </c>
      <c r="AJ11" s="52">
        <f t="shared" si="3"/>
        <v>0</v>
      </c>
      <c r="AL11" s="52">
        <f>(SUMIF('C) Indicatori R'!$BC$4:$BC$12,"R.27",'C) Indicatori R'!BH$4:BH$12))</f>
        <v>0</v>
      </c>
      <c r="AM11" s="52">
        <f>(SUMIF('C) Indicatori R'!$BC$4:$BC$12,"R.27",'C) Indicatori R'!BI$4:BI$12))</f>
        <v>0</v>
      </c>
      <c r="AN11" s="52">
        <f>(SUMIF('C) Indicatori R'!$BC$4:$BC$12,"R.27",'C) Indicatori R'!BJ$4:BJ$12))</f>
        <v>0</v>
      </c>
      <c r="AO11" s="52">
        <f>(SUMIF('C) Indicatori R'!$BC$4:$BC$12,"R.27",'C) Indicatori R'!BK$4:BK$12))</f>
        <v>0</v>
      </c>
      <c r="AP11" s="52">
        <f>(SUMIF('C) Indicatori R'!$BC$4:$BC$12,"R.27",'C) Indicatori R'!BL$4:BL$12))</f>
        <v>0</v>
      </c>
      <c r="AQ11" s="52">
        <f>(SUMIF('C) Indicatori R'!$BC$4:$BC$12,"R.27",'C) Indicatori R'!BM$4:BM$12))</f>
        <v>0</v>
      </c>
      <c r="AR11" s="52">
        <f t="shared" si="4"/>
        <v>0</v>
      </c>
    </row>
    <row r="12" spans="3:44" ht="48" x14ac:dyDescent="0.25">
      <c r="C12" s="52" t="s">
        <v>127</v>
      </c>
      <c r="D12" s="53" t="s">
        <v>128</v>
      </c>
      <c r="E12" s="53" t="s">
        <v>129</v>
      </c>
      <c r="F12" s="52">
        <f ca="1">(SUMIF('C) Indicatori R'!$G$4:$K$12,"R.15",'C) Indicatori R'!L$4:L$12))</f>
        <v>0</v>
      </c>
      <c r="G12" s="52">
        <f ca="1">(SUMIF('C) Indicatori R'!$G$4:$K$12,"R.15",'C) Indicatori R'!M$4:M$12))</f>
        <v>0</v>
      </c>
      <c r="H12" s="52">
        <f ca="1">(SUMIF('C) Indicatori R'!$G$4:$K$12,"R.15",'C) Indicatori R'!N$4:N$12))</f>
        <v>0</v>
      </c>
      <c r="I12" s="52">
        <f ca="1">(SUMIF('C) Indicatori R'!$G$4:$K$12,"R.15",'C) Indicatori R'!O$4:O$12))</f>
        <v>0</v>
      </c>
      <c r="J12" s="52">
        <f ca="1">(SUMIF('C) Indicatori R'!$G$4:$K$12,"R.15",'C) Indicatori R'!P$4:P$12))</f>
        <v>0</v>
      </c>
      <c r="K12" s="52">
        <f ca="1">(SUMIF('C) Indicatori R'!$G$4:$K$12,"R.15",'C) Indicatori R'!Q$4:Q$12))</f>
        <v>0</v>
      </c>
      <c r="L12" s="52">
        <f t="shared" ca="1" si="0"/>
        <v>0</v>
      </c>
      <c r="N12" s="52">
        <f>(SUMIF('C) Indicatori R'!$S$4:$S$12,"R.15",'C) Indicatori R'!X$4:X$12))</f>
        <v>0</v>
      </c>
      <c r="O12" s="52">
        <f>(SUMIF('C) Indicatori R'!$S$4:$S$12,"R.15",'C) Indicatori R'!Y$4:Y$12))</f>
        <v>0</v>
      </c>
      <c r="P12" s="52">
        <f>(SUMIF('C) Indicatori R'!$S$4:$S$12,"R.15",'C) Indicatori R'!Z$4:Z$12))</f>
        <v>0</v>
      </c>
      <c r="Q12" s="52">
        <f>(SUMIF('C) Indicatori R'!$S$4:$S$12,"R.15",'C) Indicatori R'!AA$4:AA$12))</f>
        <v>0</v>
      </c>
      <c r="R12" s="52">
        <f>(SUMIF('C) Indicatori R'!$S$4:$S$12,"R.15",'C) Indicatori R'!AB$4:AB$12))</f>
        <v>0</v>
      </c>
      <c r="S12" s="52">
        <f>(SUMIF('C) Indicatori R'!$S$4:$S$12,"R.15",'C) Indicatori R'!AC$4:AC$12))</f>
        <v>0</v>
      </c>
      <c r="T12" s="52">
        <f t="shared" si="1"/>
        <v>0</v>
      </c>
      <c r="V12" s="52">
        <f>(SUMIF('C) Indicatori R'!$AE$4:$AE$12,"R.15",'C) Indicatori R'!AJ$4:AJ$12))</f>
        <v>0</v>
      </c>
      <c r="W12" s="52">
        <f>(SUMIF('C) Indicatori R'!$AE$4:$AE$12,"R.15",'C) Indicatori R'!AK$4:AK$12))</f>
        <v>0</v>
      </c>
      <c r="X12" s="52">
        <f>(SUMIF('C) Indicatori R'!$AE$4:$AE$12,"R.15",'C) Indicatori R'!AL$4:AL$12))</f>
        <v>0</v>
      </c>
      <c r="Y12" s="52">
        <f>(SUMIF('C) Indicatori R'!$AE$4:$AE$12,"R.15",'C) Indicatori R'!AM$4:AM$12))</f>
        <v>0</v>
      </c>
      <c r="Z12" s="52">
        <f>(SUMIF('C) Indicatori R'!$AE$4:$AE$12,"R.15",'C) Indicatori R'!AN$4:AN$12))</f>
        <v>0</v>
      </c>
      <c r="AA12" s="52">
        <f>(SUMIF('C) Indicatori R'!$AE$4:$AE$12,"R.15",'C) Indicatori R'!AO$4:AO$12))</f>
        <v>0</v>
      </c>
      <c r="AB12" s="52">
        <f t="shared" si="2"/>
        <v>0</v>
      </c>
      <c r="AD12" s="52">
        <f>(SUMIF('C) Indicatori R'!$AQ$4:$AQ$12,"R.15",'C) Indicatori R'!AV$4:AV$12))</f>
        <v>0</v>
      </c>
      <c r="AE12" s="52">
        <f>(SUMIF('C) Indicatori R'!$AQ$4:$AQ$12,"R.15",'C) Indicatori R'!AW$4:AW$12))</f>
        <v>0</v>
      </c>
      <c r="AF12" s="52">
        <f>(SUMIF('C) Indicatori R'!$AQ$4:$AQ$12,"R.15",'C) Indicatori R'!AX$4:AX$12))</f>
        <v>0</v>
      </c>
      <c r="AG12" s="52">
        <f>(SUMIF('C) Indicatori R'!$AQ$4:$AQ$12,"R.15",'C) Indicatori R'!AY$4:AY$12))</f>
        <v>0</v>
      </c>
      <c r="AH12" s="52">
        <f>(SUMIF('C) Indicatori R'!$AQ$4:$AQ$12,"R.15",'C) Indicatori R'!AZ$4:AZ$12))</f>
        <v>0</v>
      </c>
      <c r="AI12" s="52">
        <f>(SUMIF('C) Indicatori R'!$AQ$4:$AQ$12,"R.15",'C) Indicatori R'!BA$4:BA$12))</f>
        <v>0</v>
      </c>
      <c r="AJ12" s="52">
        <f t="shared" si="3"/>
        <v>0</v>
      </c>
      <c r="AL12" s="52">
        <f>(SUMIF('C) Indicatori R'!$BC$4:$BC$12,"R.15",'C) Indicatori R'!BH$4:BH$12))</f>
        <v>0</v>
      </c>
      <c r="AM12" s="52">
        <f>(SUMIF('C) Indicatori R'!$BC$4:$BC$12,"R.15",'C) Indicatori R'!BI$4:BI$12))</f>
        <v>0</v>
      </c>
      <c r="AN12" s="52">
        <f>(SUMIF('C) Indicatori R'!$BC$4:$BC$12,"R.15",'C) Indicatori R'!BJ$4:BJ$12))</f>
        <v>0</v>
      </c>
      <c r="AO12" s="52">
        <f>(SUMIF('C) Indicatori R'!$BC$4:$BC$12,"R.15",'C) Indicatori R'!BK$4:BK$12))</f>
        <v>0</v>
      </c>
      <c r="AP12" s="52">
        <f>(SUMIF('C) Indicatori R'!$BC$4:$BC$12,"R.15",'C) Indicatori R'!BL$4:BL$12))</f>
        <v>0</v>
      </c>
      <c r="AQ12" s="52">
        <f>(SUMIF('C) Indicatori R'!$BC$4:$BC$12,"R.15",'C) Indicatori R'!BM$4:BM$12))</f>
        <v>0</v>
      </c>
      <c r="AR12" s="52">
        <f t="shared" si="4"/>
        <v>0</v>
      </c>
    </row>
    <row r="13" spans="3:44" ht="48" customHeight="1" x14ac:dyDescent="0.25">
      <c r="C13" s="60" t="s">
        <v>130</v>
      </c>
      <c r="D13" s="61" t="s">
        <v>131</v>
      </c>
      <c r="E13" s="53" t="s">
        <v>132</v>
      </c>
      <c r="F13" s="60">
        <f ca="1">(SUMIF('C) Indicatori R'!$G$4:$K$12,"R.2",'C) Indicatori R'!L$4:L$12))</f>
        <v>0</v>
      </c>
      <c r="G13" s="60">
        <f ca="1">(SUMIF('C) Indicatori R'!$G$4:$K$12,"R.2",'C) Indicatori R'!M$4:M$12))</f>
        <v>0</v>
      </c>
      <c r="H13" s="60">
        <f ca="1">(SUMIF('C) Indicatori R'!$G$4:$K$12,"R.2",'C) Indicatori R'!N$4:N$12))</f>
        <v>0</v>
      </c>
      <c r="I13" s="60">
        <f ca="1">(SUMIF('C) Indicatori R'!$G$4:$K$12,"R.2",'C) Indicatori R'!O$4:O$12))</f>
        <v>0</v>
      </c>
      <c r="J13" s="60">
        <f ca="1">(SUMIF('C) Indicatori R'!$G$4:$K$12,"R.2",'C) Indicatori R'!P$4:P$12))</f>
        <v>0</v>
      </c>
      <c r="K13" s="60">
        <f ca="1">(SUMIF('C) Indicatori R'!$G$4:$K$12,"R.2",'C) Indicatori R'!Q$4:Q$12))</f>
        <v>0</v>
      </c>
      <c r="L13" s="52">
        <f t="shared" ca="1" si="0"/>
        <v>0</v>
      </c>
      <c r="N13" s="60">
        <f>(SUMIF('C) Indicatori R'!$S$4:$S$12,"R.2",'C) Indicatori R'!X$4:X$12))</f>
        <v>0</v>
      </c>
      <c r="O13" s="60">
        <f>(SUMIF('C) Indicatori R'!$S$4:$S$12,"R.2",'C) Indicatori R'!Y$4:Y$12))</f>
        <v>0</v>
      </c>
      <c r="P13" s="60">
        <f>(SUMIF('C) Indicatori R'!$S$4:$S$12,"R.2",'C) Indicatori R'!Z$4:Z$12))</f>
        <v>0</v>
      </c>
      <c r="Q13" s="60">
        <f>(SUMIF('C) Indicatori R'!$S$4:$S$12,"R.2",'C) Indicatori R'!AA$4:AA$12))</f>
        <v>0</v>
      </c>
      <c r="R13" s="60">
        <f>(SUMIF('C) Indicatori R'!$S$4:$S$12,"R.2",'C) Indicatori R'!AB$4:AB$12))</f>
        <v>0</v>
      </c>
      <c r="S13" s="60">
        <f>(SUMIF('C) Indicatori R'!$S$4:$S$12,"R.2",'C) Indicatori R'!AC$4:AC$12))</f>
        <v>0</v>
      </c>
      <c r="T13" s="52">
        <f t="shared" si="1"/>
        <v>0</v>
      </c>
      <c r="V13" s="60">
        <f>(SUMIF('C) Indicatori R'!$AE$4:$AE$12,"R.2",'C) Indicatori R'!AJ$4:AJ$12))</f>
        <v>0</v>
      </c>
      <c r="W13" s="60">
        <f>(SUMIF('C) Indicatori R'!$AE$4:$AE$12,"R.2",'C) Indicatori R'!AK$4:AK$12))</f>
        <v>0</v>
      </c>
      <c r="X13" s="60">
        <f>(SUMIF('C) Indicatori R'!$AE$4:$AE$12,"R.2",'C) Indicatori R'!AL$4:AL$12))</f>
        <v>0</v>
      </c>
      <c r="Y13" s="60">
        <f>(SUMIF('C) Indicatori R'!$AE$4:$AE$12,"R.2",'C) Indicatori R'!AM$4:AM$12))</f>
        <v>0</v>
      </c>
      <c r="Z13" s="60">
        <f>(SUMIF('C) Indicatori R'!$AE$4:$AE$12,"R.2",'C) Indicatori R'!AN$4:AN$12))</f>
        <v>0</v>
      </c>
      <c r="AA13" s="60">
        <f>(SUMIF('C) Indicatori R'!$AE$4:$AE$12,"R.2",'C) Indicatori R'!AO$4:AO$12))</f>
        <v>0</v>
      </c>
      <c r="AB13" s="52">
        <f t="shared" si="2"/>
        <v>0</v>
      </c>
      <c r="AD13" s="60">
        <f>(SUMIF('C) Indicatori R'!$AQ$4:$AQ$12,"R.2",'C) Indicatori R'!AV$4:AV$12))</f>
        <v>0</v>
      </c>
      <c r="AE13" s="60">
        <f>(SUMIF('C) Indicatori R'!$AQ$4:$AQ$12,"R.2",'C) Indicatori R'!AW$4:AW$12))</f>
        <v>0</v>
      </c>
      <c r="AF13" s="60">
        <f>(SUMIF('C) Indicatori R'!$AQ$4:$AQ$12,"R.2",'C) Indicatori R'!AX$4:AX$12))</f>
        <v>0</v>
      </c>
      <c r="AG13" s="60">
        <f>(SUMIF('C) Indicatori R'!$AQ$4:$AQ$12,"R.2",'C) Indicatori R'!AY$4:AY$12))</f>
        <v>0</v>
      </c>
      <c r="AH13" s="60">
        <f>(SUMIF('C) Indicatori R'!$AQ$4:$AQ$12,"R.2",'C) Indicatori R'!AZ$4:AZ$12))</f>
        <v>0</v>
      </c>
      <c r="AI13" s="60">
        <f>(SUMIF('C) Indicatori R'!$AQ$4:$AQ$12,"R.2",'C) Indicatori R'!BA$4:BA$12))</f>
        <v>0</v>
      </c>
      <c r="AJ13" s="52">
        <f t="shared" si="3"/>
        <v>0</v>
      </c>
      <c r="AL13" s="60">
        <f>(SUMIF('C) Indicatori R'!$BC$4:$BC$12,"R.2",'C) Indicatori R'!BH$4:BH$12))</f>
        <v>0</v>
      </c>
      <c r="AM13" s="60">
        <f>(SUMIF('C) Indicatori R'!$BC$4:$BC$12,"R.2",'C) Indicatori R'!BI$4:BI$12))</f>
        <v>0</v>
      </c>
      <c r="AN13" s="60">
        <f>(SUMIF('C) Indicatori R'!$BC$4:$BC$12,"R.2",'C) Indicatori R'!BJ$4:BJ$12))</f>
        <v>0</v>
      </c>
      <c r="AO13" s="60">
        <f>(SUMIF('C) Indicatori R'!$BC$4:$BC$12,"R.2",'C) Indicatori R'!BK$4:BK$12))</f>
        <v>0</v>
      </c>
      <c r="AP13" s="60">
        <f>(SUMIF('C) Indicatori R'!$BC$4:$BC$12,"R.2",'C) Indicatori R'!BL$4:BL$12))</f>
        <v>0</v>
      </c>
      <c r="AQ13" s="60">
        <f>(SUMIF('C) Indicatori R'!$BC$4:$BC$12,"R.2",'C) Indicatori R'!BM$4:BM$12))</f>
        <v>0</v>
      </c>
      <c r="AR13" s="52">
        <f t="shared" si="4"/>
        <v>0</v>
      </c>
    </row>
    <row r="14" spans="3:44" x14ac:dyDescent="0.25">
      <c r="C14" s="60" t="s">
        <v>133</v>
      </c>
      <c r="D14" s="61" t="s">
        <v>134</v>
      </c>
      <c r="E14" s="61" t="s">
        <v>135</v>
      </c>
      <c r="F14" s="60">
        <f ca="1">(SUMIF('C) Indicatori R'!$G$4:$K$12,"R.3",'C) Indicatori R'!L$4:L$12))</f>
        <v>0</v>
      </c>
      <c r="G14" s="60">
        <f ca="1">(SUMIF('C) Indicatori R'!$G$4:$K$12,"R.3",'C) Indicatori R'!M$4:M$12))</f>
        <v>0</v>
      </c>
      <c r="H14" s="60">
        <f ca="1">(SUMIF('C) Indicatori R'!$G$4:$K$12,"R.3",'C) Indicatori R'!N$4:N$12))</f>
        <v>0</v>
      </c>
      <c r="I14" s="60">
        <f ca="1">(SUMIF('C) Indicatori R'!$G$4:$K$12,"R.3",'C) Indicatori R'!O$4:O$12))</f>
        <v>0</v>
      </c>
      <c r="J14" s="60">
        <f ca="1">(SUMIF('C) Indicatori R'!$G$4:$K$12,"R.3",'C) Indicatori R'!P$4:P$12))</f>
        <v>0</v>
      </c>
      <c r="K14" s="60">
        <f ca="1">(SUMIF('C) Indicatori R'!$G$4:$K$12,"R.3",'C) Indicatori R'!Q$4:Q$12))</f>
        <v>0</v>
      </c>
      <c r="L14" s="52">
        <f t="shared" ca="1" si="0"/>
        <v>0</v>
      </c>
      <c r="N14" s="60">
        <f>(SUMIF('C) Indicatori R'!$S$4:$S$12,"R.3",'C) Indicatori R'!X$4:X$12))</f>
        <v>0</v>
      </c>
      <c r="O14" s="60">
        <f>(SUMIF('C) Indicatori R'!$S$4:$S$12,"R.3",'C) Indicatori R'!Y$4:Y$12))</f>
        <v>0</v>
      </c>
      <c r="P14" s="60">
        <f>(SUMIF('C) Indicatori R'!$S$4:$S$12,"R.3",'C) Indicatori R'!Z$4:Z$12))</f>
        <v>0</v>
      </c>
      <c r="Q14" s="60">
        <f>(SUMIF('C) Indicatori R'!$S$4:$S$12,"R.3",'C) Indicatori R'!AA$4:AA$12))</f>
        <v>0</v>
      </c>
      <c r="R14" s="60">
        <f>(SUMIF('C) Indicatori R'!$S$4:$S$12,"R.3",'C) Indicatori R'!AB$4:AB$12))</f>
        <v>0</v>
      </c>
      <c r="S14" s="60">
        <f>(SUMIF('C) Indicatori R'!$S$4:$S$12,"R.3",'C) Indicatori R'!AC$4:AC$12))</f>
        <v>0</v>
      </c>
      <c r="T14" s="52">
        <f t="shared" si="1"/>
        <v>0</v>
      </c>
      <c r="V14" s="60">
        <f>(SUMIF('C) Indicatori R'!$AE$4:$AE$12,"R.3",'C) Indicatori R'!AJ$4:AJ$12))</f>
        <v>0</v>
      </c>
      <c r="W14" s="60">
        <f>(SUMIF('C) Indicatori R'!$AE$4:$AE$12,"R.3",'C) Indicatori R'!AK$4:AK$12))</f>
        <v>0</v>
      </c>
      <c r="X14" s="60">
        <f>(SUMIF('C) Indicatori R'!$AE$4:$AE$12,"R.3",'C) Indicatori R'!AL$4:AL$12))</f>
        <v>0</v>
      </c>
      <c r="Y14" s="60">
        <f>(SUMIF('C) Indicatori R'!$AE$4:$AE$12,"R.3",'C) Indicatori R'!AM$4:AM$12))</f>
        <v>0</v>
      </c>
      <c r="Z14" s="60">
        <f>(SUMIF('C) Indicatori R'!$AE$4:$AE$12,"R.3",'C) Indicatori R'!AN$4:AN$12))</f>
        <v>0</v>
      </c>
      <c r="AA14" s="60">
        <f>(SUMIF('C) Indicatori R'!$AE$4:$AE$12,"R.3",'C) Indicatori R'!AO$4:AO$12))</f>
        <v>0</v>
      </c>
      <c r="AB14" s="52">
        <f t="shared" si="2"/>
        <v>0</v>
      </c>
      <c r="AD14" s="60">
        <f>(SUMIF('C) Indicatori R'!$AQ$4:$AQ$12,"R.3",'C) Indicatori R'!AV$4:AV$12))</f>
        <v>0</v>
      </c>
      <c r="AE14" s="60">
        <f>(SUMIF('C) Indicatori R'!$AQ$4:$AQ$12,"R.3",'C) Indicatori R'!AW$4:AW$12))</f>
        <v>0</v>
      </c>
      <c r="AF14" s="60">
        <f>(SUMIF('C) Indicatori R'!$AQ$4:$AQ$12,"R.3",'C) Indicatori R'!AX$4:AX$12))</f>
        <v>0</v>
      </c>
      <c r="AG14" s="60">
        <f>(SUMIF('C) Indicatori R'!$AQ$4:$AQ$12,"R.3",'C) Indicatori R'!AY$4:AY$12))</f>
        <v>0</v>
      </c>
      <c r="AH14" s="60">
        <f>(SUMIF('C) Indicatori R'!$AQ$4:$AQ$12,"R.3",'C) Indicatori R'!AZ$4:AZ$12))</f>
        <v>0</v>
      </c>
      <c r="AI14" s="60">
        <f>(SUMIF('C) Indicatori R'!$AQ$4:$AQ$12,"R.3",'C) Indicatori R'!BA$4:BA$12))</f>
        <v>0</v>
      </c>
      <c r="AJ14" s="52">
        <f t="shared" si="3"/>
        <v>0</v>
      </c>
      <c r="AL14" s="60">
        <f>(SUMIF('C) Indicatori R'!$BC$4:$BC$12,"R.3",'C) Indicatori R'!BH$4:BH$12))</f>
        <v>0</v>
      </c>
      <c r="AM14" s="60">
        <f>(SUMIF('C) Indicatori R'!$BC$4:$BC$12,"R.3",'C) Indicatori R'!BI$4:BI$12))</f>
        <v>0</v>
      </c>
      <c r="AN14" s="60">
        <f>(SUMIF('C) Indicatori R'!$BC$4:$BC$12,"R.3",'C) Indicatori R'!BJ$4:BJ$12))</f>
        <v>0</v>
      </c>
      <c r="AO14" s="60">
        <f>(SUMIF('C) Indicatori R'!$BC$4:$BC$12,"R.3",'C) Indicatori R'!BK$4:BK$12))</f>
        <v>0</v>
      </c>
      <c r="AP14" s="60">
        <f>(SUMIF('C) Indicatori R'!$BC$4:$BC$12,"R.3",'C) Indicatori R'!BL$4:BL$12))</f>
        <v>0</v>
      </c>
      <c r="AQ14" s="60">
        <f>(SUMIF('C) Indicatori R'!$BC$4:$BC$12,"R.3",'C) Indicatori R'!BM$4:BM$12))</f>
        <v>0</v>
      </c>
      <c r="AR14" s="52">
        <f t="shared" si="4"/>
        <v>0</v>
      </c>
    </row>
    <row r="15" spans="3:44" ht="24" x14ac:dyDescent="0.25">
      <c r="C15" s="60" t="s">
        <v>136</v>
      </c>
      <c r="D15" s="61" t="s">
        <v>137</v>
      </c>
      <c r="E15" s="61" t="s">
        <v>135</v>
      </c>
      <c r="F15" s="60">
        <f ca="1">(SUMIF('C) Indicatori R'!$G$4:$K$12,"R.9",'C) Indicatori R'!L$4:L$12))</f>
        <v>0</v>
      </c>
      <c r="G15" s="60">
        <f ca="1">(SUMIF('C) Indicatori R'!$G$4:$K$12,"R.9",'C) Indicatori R'!M$4:M$12))</f>
        <v>0</v>
      </c>
      <c r="H15" s="60">
        <f ca="1">(SUMIF('C) Indicatori R'!$G$4:$K$12,"R.9",'C) Indicatori R'!N$4:N$12))</f>
        <v>0</v>
      </c>
      <c r="I15" s="60">
        <f ca="1">(SUMIF('C) Indicatori R'!$G$4:$K$12,"R.9",'C) Indicatori R'!O$4:O$12))</f>
        <v>0</v>
      </c>
      <c r="J15" s="60">
        <f ca="1">(SUMIF('C) Indicatori R'!$G$4:$K$12,"R.9",'C) Indicatori R'!P$4:P$12))</f>
        <v>0</v>
      </c>
      <c r="K15" s="60">
        <f ca="1">(SUMIF('C) Indicatori R'!$G$4:$K$12,"R.9",'C) Indicatori R'!Q$4:Q$12))</f>
        <v>0</v>
      </c>
      <c r="L15" s="52">
        <f t="shared" ca="1" si="0"/>
        <v>0</v>
      </c>
      <c r="N15" s="60">
        <f>(SUMIF('C) Indicatori R'!$S$4:$S$12,"R.9",'C) Indicatori R'!X$4:X$12))</f>
        <v>0</v>
      </c>
      <c r="O15" s="60">
        <f>(SUMIF('C) Indicatori R'!$S$4:$S$12,"R.9",'C) Indicatori R'!Y$4:Y$12))</f>
        <v>0</v>
      </c>
      <c r="P15" s="60">
        <f>(SUMIF('C) Indicatori R'!$S$4:$S$12,"R.9",'C) Indicatori R'!Z$4:Z$12))</f>
        <v>0</v>
      </c>
      <c r="Q15" s="60">
        <f>(SUMIF('C) Indicatori R'!$S$4:$S$12,"R.9",'C) Indicatori R'!AA$4:AA$12))</f>
        <v>0</v>
      </c>
      <c r="R15" s="60">
        <f>(SUMIF('C) Indicatori R'!$S$4:$S$12,"R.9",'C) Indicatori R'!AB$4:AB$12))</f>
        <v>0</v>
      </c>
      <c r="S15" s="60">
        <f>(SUMIF('C) Indicatori R'!$S$4:$S$12,"R.9",'C) Indicatori R'!AC$4:AC$12))</f>
        <v>0</v>
      </c>
      <c r="T15" s="52">
        <f t="shared" si="1"/>
        <v>0</v>
      </c>
      <c r="V15" s="60">
        <f>(SUMIF('C) Indicatori R'!$AE$4:$AE$12,"R.9",'C) Indicatori R'!AJ$4:AJ$12))</f>
        <v>0</v>
      </c>
      <c r="W15" s="60">
        <f>(SUMIF('C) Indicatori R'!$AE$4:$AE$12,"R.9",'C) Indicatori R'!AK$4:AK$12))</f>
        <v>0</v>
      </c>
      <c r="X15" s="60">
        <f>(SUMIF('C) Indicatori R'!$AE$4:$AE$12,"R.9",'C) Indicatori R'!AL$4:AL$12))</f>
        <v>0</v>
      </c>
      <c r="Y15" s="60">
        <f>(SUMIF('C) Indicatori R'!$AE$4:$AE$12,"R.9",'C) Indicatori R'!AM$4:AM$12))</f>
        <v>0</v>
      </c>
      <c r="Z15" s="60">
        <f>(SUMIF('C) Indicatori R'!$AE$4:$AE$12,"R.9",'C) Indicatori R'!AN$4:AN$12))</f>
        <v>0</v>
      </c>
      <c r="AA15" s="60">
        <f>(SUMIF('C) Indicatori R'!$AE$4:$AE$12,"R.9",'C) Indicatori R'!AO$4:AO$12))</f>
        <v>0</v>
      </c>
      <c r="AB15" s="52">
        <f t="shared" si="2"/>
        <v>0</v>
      </c>
      <c r="AD15" s="60">
        <f>(SUMIF('C) Indicatori R'!$AQ$4:$AQ$12,"R.9",'C) Indicatori R'!AV$4:AV$12))</f>
        <v>0</v>
      </c>
      <c r="AE15" s="60">
        <f>(SUMIF('C) Indicatori R'!$AQ$4:$AQ$12,"R.9",'C) Indicatori R'!AW$4:AW$12))</f>
        <v>0</v>
      </c>
      <c r="AF15" s="60">
        <f>(SUMIF('C) Indicatori R'!$AQ$4:$AQ$12,"R.9",'C) Indicatori R'!AX$4:AX$12))</f>
        <v>0</v>
      </c>
      <c r="AG15" s="60">
        <f>(SUMIF('C) Indicatori R'!$AQ$4:$AQ$12,"R.9",'C) Indicatori R'!AY$4:AY$12))</f>
        <v>0</v>
      </c>
      <c r="AH15" s="60">
        <f>(SUMIF('C) Indicatori R'!$AQ$4:$AQ$12,"R.9",'C) Indicatori R'!AZ$4:AZ$12))</f>
        <v>0</v>
      </c>
      <c r="AI15" s="60">
        <f>(SUMIF('C) Indicatori R'!$AQ$4:$AQ$12,"R.9",'C) Indicatori R'!BA$4:BA$12))</f>
        <v>0</v>
      </c>
      <c r="AJ15" s="52">
        <f t="shared" si="3"/>
        <v>0</v>
      </c>
      <c r="AL15" s="60">
        <f>(SUMIF('C) Indicatori R'!$BC$4:$BC$12,"R.9",'C) Indicatori R'!BH$4:BH$12))</f>
        <v>0</v>
      </c>
      <c r="AM15" s="60">
        <f>(SUMIF('C) Indicatori R'!$BC$4:$BC$12,"R.9",'C) Indicatori R'!BI$4:BI$12))</f>
        <v>0</v>
      </c>
      <c r="AN15" s="60">
        <f>(SUMIF('C) Indicatori R'!$BC$4:$BC$12,"R.9",'C) Indicatori R'!BJ$4:BJ$12))</f>
        <v>0</v>
      </c>
      <c r="AO15" s="60">
        <f>(SUMIF('C) Indicatori R'!$BC$4:$BC$12,"R.9",'C) Indicatori R'!BK$4:BK$12))</f>
        <v>0</v>
      </c>
      <c r="AP15" s="60">
        <f>(SUMIF('C) Indicatori R'!$BC$4:$BC$12,"R.9",'C) Indicatori R'!BL$4:BL$12))</f>
        <v>0</v>
      </c>
      <c r="AQ15" s="60">
        <f>(SUMIF('C) Indicatori R'!$BC$4:$BC$12,"R.9",'C) Indicatori R'!BM$4:BM$12))</f>
        <v>0</v>
      </c>
      <c r="AR15" s="52">
        <f t="shared" si="4"/>
        <v>0</v>
      </c>
    </row>
    <row r="16" spans="3:44" x14ac:dyDescent="0.25">
      <c r="C16" s="60" t="s">
        <v>138</v>
      </c>
      <c r="D16" s="61" t="s">
        <v>139</v>
      </c>
      <c r="E16" s="61" t="s">
        <v>135</v>
      </c>
      <c r="F16" s="60">
        <f ca="1">(SUMIF('C) Indicatori R'!$G$4:$K$12,"R.11",'C) Indicatori R'!L$4:L$12))</f>
        <v>0</v>
      </c>
      <c r="G16" s="60">
        <f ca="1">(SUMIF('C) Indicatori R'!$G$4:$K$12,"R.11",'C) Indicatori R'!M$4:M$12))</f>
        <v>0</v>
      </c>
      <c r="H16" s="60">
        <f ca="1">(SUMIF('C) Indicatori R'!$G$4:$K$12,"R.11",'C) Indicatori R'!N$4:N$12))</f>
        <v>0</v>
      </c>
      <c r="I16" s="60">
        <f ca="1">(SUMIF('C) Indicatori R'!$G$4:$K$12,"R.11",'C) Indicatori R'!O$4:O$12))</f>
        <v>0</v>
      </c>
      <c r="J16" s="60">
        <f ca="1">(SUMIF('C) Indicatori R'!$G$4:$K$12,"R.11",'C) Indicatori R'!P$4:P$12))</f>
        <v>0</v>
      </c>
      <c r="K16" s="60">
        <f ca="1">(SUMIF('C) Indicatori R'!$G$4:$K$12,"R.11",'C) Indicatori R'!Q$4:Q$12))</f>
        <v>0</v>
      </c>
      <c r="L16" s="52">
        <f t="shared" ca="1" si="0"/>
        <v>0</v>
      </c>
      <c r="N16" s="60">
        <f>(SUMIF('C) Indicatori R'!$S$4:$S$12,"R.11",'C) Indicatori R'!X$4:X$12))</f>
        <v>0</v>
      </c>
      <c r="O16" s="60">
        <f>(SUMIF('C) Indicatori R'!$S$4:$S$12,"R.11",'C) Indicatori R'!Y$4:Y$12))</f>
        <v>0</v>
      </c>
      <c r="P16" s="60">
        <f>(SUMIF('C) Indicatori R'!$S$4:$S$12,"R.11",'C) Indicatori R'!Z$4:Z$12))</f>
        <v>0</v>
      </c>
      <c r="Q16" s="60">
        <f>(SUMIF('C) Indicatori R'!$S$4:$S$12,"R.11",'C) Indicatori R'!AA$4:AA$12))</f>
        <v>0</v>
      </c>
      <c r="R16" s="60">
        <f>(SUMIF('C) Indicatori R'!$S$4:$S$12,"R.11",'C) Indicatori R'!AB$4:AB$12))</f>
        <v>0</v>
      </c>
      <c r="S16" s="60">
        <f>(SUMIF('C) Indicatori R'!$S$4:$S$12,"R.11",'C) Indicatori R'!AC$4:AC$12))</f>
        <v>0</v>
      </c>
      <c r="T16" s="52">
        <f t="shared" si="1"/>
        <v>0</v>
      </c>
      <c r="V16" s="60">
        <f>(SUMIF('C) Indicatori R'!$AE$4:$AE$12,"R.11",'C) Indicatori R'!AJ$4:AJ$12))</f>
        <v>0</v>
      </c>
      <c r="W16" s="60">
        <f>(SUMIF('C) Indicatori R'!$AE$4:$AE$12,"R.11",'C) Indicatori R'!AK$4:AK$12))</f>
        <v>0</v>
      </c>
      <c r="X16" s="60">
        <f>(SUMIF('C) Indicatori R'!$AE$4:$AE$12,"R.11",'C) Indicatori R'!AL$4:AL$12))</f>
        <v>0</v>
      </c>
      <c r="Y16" s="60">
        <f>(SUMIF('C) Indicatori R'!$AE$4:$AE$12,"R.11",'C) Indicatori R'!AM$4:AM$12))</f>
        <v>0</v>
      </c>
      <c r="Z16" s="60">
        <f>(SUMIF('C) Indicatori R'!$AE$4:$AE$12,"R.11",'C) Indicatori R'!AN$4:AN$12))</f>
        <v>0</v>
      </c>
      <c r="AA16" s="60">
        <f>(SUMIF('C) Indicatori R'!$AE$4:$AE$12,"R.11",'C) Indicatori R'!AO$4:AO$12))</f>
        <v>0</v>
      </c>
      <c r="AB16" s="52">
        <f t="shared" si="2"/>
        <v>0</v>
      </c>
      <c r="AD16" s="60">
        <f>(SUMIF('C) Indicatori R'!$AQ$4:$AQ$12,"R.11",'C) Indicatori R'!AV$4:AV$12))</f>
        <v>0</v>
      </c>
      <c r="AE16" s="60">
        <f>(SUMIF('C) Indicatori R'!$AQ$4:$AQ$12,"R.11",'C) Indicatori R'!AW$4:AW$12))</f>
        <v>0</v>
      </c>
      <c r="AF16" s="60">
        <f>(SUMIF('C) Indicatori R'!$AQ$4:$AQ$12,"R.11",'C) Indicatori R'!AX$4:AX$12))</f>
        <v>0</v>
      </c>
      <c r="AG16" s="60">
        <f>(SUMIF('C) Indicatori R'!$AQ$4:$AQ$12,"R.11",'C) Indicatori R'!AY$4:AY$12))</f>
        <v>0</v>
      </c>
      <c r="AH16" s="60">
        <f>(SUMIF('C) Indicatori R'!$AQ$4:$AQ$12,"R.11",'C) Indicatori R'!AZ$4:AZ$12))</f>
        <v>0</v>
      </c>
      <c r="AI16" s="60">
        <f>(SUMIF('C) Indicatori R'!$AQ$4:$AQ$12,"R.11",'C) Indicatori R'!BA$4:BA$12))</f>
        <v>0</v>
      </c>
      <c r="AJ16" s="52">
        <f t="shared" si="3"/>
        <v>0</v>
      </c>
      <c r="AL16" s="60">
        <f>(SUMIF('C) Indicatori R'!$BC$4:$BC$12,"R.11",'C) Indicatori R'!BH$4:BH$12))</f>
        <v>0</v>
      </c>
      <c r="AM16" s="60">
        <f>(SUMIF('C) Indicatori R'!$BC$4:$BC$12,"R.11",'C) Indicatori R'!BI$4:BI$12))</f>
        <v>0</v>
      </c>
      <c r="AN16" s="60">
        <f>(SUMIF('C) Indicatori R'!$BC$4:$BC$12,"R.11",'C) Indicatori R'!BJ$4:BJ$12))</f>
        <v>0</v>
      </c>
      <c r="AO16" s="60">
        <f>(SUMIF('C) Indicatori R'!$BC$4:$BC$12,"R.11",'C) Indicatori R'!BK$4:BK$12))</f>
        <v>0</v>
      </c>
      <c r="AP16" s="60">
        <f>(SUMIF('C) Indicatori R'!$BC$4:$BC$12,"R.11",'C) Indicatori R'!BL$4:BL$12))</f>
        <v>0</v>
      </c>
      <c r="AQ16" s="60">
        <f>(SUMIF('C) Indicatori R'!$BC$4:$BC$12,"R.11",'C) Indicatori R'!BM$4:BM$12))</f>
        <v>0</v>
      </c>
      <c r="AR16" s="52">
        <f t="shared" si="4"/>
        <v>0</v>
      </c>
    </row>
    <row r="17" spans="3:44" ht="33" customHeight="1" x14ac:dyDescent="0.25">
      <c r="C17" s="60" t="s">
        <v>140</v>
      </c>
      <c r="D17" s="61" t="s">
        <v>141</v>
      </c>
      <c r="E17" s="61" t="s">
        <v>135</v>
      </c>
      <c r="F17" s="60">
        <f ca="1">(SUMIF('C) Indicatori R'!$G$4:$K$12,"R.16",'C) Indicatori R'!L$4:L$12))</f>
        <v>0</v>
      </c>
      <c r="G17" s="60">
        <f ca="1">(SUMIF('C) Indicatori R'!$G$4:$K$12,"R.16",'C) Indicatori R'!M$4:M$12))</f>
        <v>0</v>
      </c>
      <c r="H17" s="60">
        <f ca="1">(SUMIF('C) Indicatori R'!$G$4:$K$12,"R.16",'C) Indicatori R'!N$4:N$12))</f>
        <v>0</v>
      </c>
      <c r="I17" s="60">
        <f ca="1">(SUMIF('C) Indicatori R'!$G$4:$K$12,"R.16",'C) Indicatori R'!O$4:O$12))</f>
        <v>0</v>
      </c>
      <c r="J17" s="60">
        <f ca="1">(SUMIF('C) Indicatori R'!$G$4:$K$12,"R.16",'C) Indicatori R'!P$4:P$12))</f>
        <v>0</v>
      </c>
      <c r="K17" s="60">
        <f ca="1">(SUMIF('C) Indicatori R'!$G$4:$K$12,"R.16",'C) Indicatori R'!Q$4:Q$12))</f>
        <v>0</v>
      </c>
      <c r="L17" s="52">
        <f t="shared" ca="1" si="0"/>
        <v>0</v>
      </c>
      <c r="N17" s="60">
        <f>(SUMIF('C) Indicatori R'!$S$4:$S$12,"R.16",'C) Indicatori R'!X$4:X$12))</f>
        <v>0</v>
      </c>
      <c r="O17" s="60">
        <f>(SUMIF('C) Indicatori R'!$S$4:$S$12,"R.16",'C) Indicatori R'!Y$4:Y$12))</f>
        <v>0</v>
      </c>
      <c r="P17" s="60">
        <f>(SUMIF('C) Indicatori R'!$S$4:$S$12,"R.16",'C) Indicatori R'!Z$4:Z$12))</f>
        <v>0</v>
      </c>
      <c r="Q17" s="60">
        <f>(SUMIF('C) Indicatori R'!$S$4:$S$12,"R.16",'C) Indicatori R'!AA$4:AA$12))</f>
        <v>0</v>
      </c>
      <c r="R17" s="60">
        <f>(SUMIF('C) Indicatori R'!$S$4:$S$12,"R.16",'C) Indicatori R'!AB$4:AB$12))</f>
        <v>0</v>
      </c>
      <c r="S17" s="60">
        <f>(SUMIF('C) Indicatori R'!$S$4:$S$12,"R.16",'C) Indicatori R'!AC$4:AC$12))</f>
        <v>0</v>
      </c>
      <c r="T17" s="52">
        <f t="shared" si="1"/>
        <v>0</v>
      </c>
      <c r="V17" s="60">
        <f>(SUMIF('C) Indicatori R'!$AE$4:$AE$12,"R.16",'C) Indicatori R'!AJ$4:AJ$12))</f>
        <v>0</v>
      </c>
      <c r="W17" s="60">
        <f>(SUMIF('C) Indicatori R'!$AE$4:$AE$12,"R.16",'C) Indicatori R'!AK$4:AK$12))</f>
        <v>0</v>
      </c>
      <c r="X17" s="60">
        <f>(SUMIF('C) Indicatori R'!$AE$4:$AE$12,"R.16",'C) Indicatori R'!AL$4:AL$12))</f>
        <v>0</v>
      </c>
      <c r="Y17" s="60">
        <f>(SUMIF('C) Indicatori R'!$AE$4:$AE$12,"R.16",'C) Indicatori R'!AM$4:AM$12))</f>
        <v>0</v>
      </c>
      <c r="Z17" s="60">
        <f>(SUMIF('C) Indicatori R'!$AE$4:$AE$12,"R.16",'C) Indicatori R'!AN$4:AN$12))</f>
        <v>0</v>
      </c>
      <c r="AA17" s="60">
        <f>(SUMIF('C) Indicatori R'!$AE$4:$AE$12,"R.16",'C) Indicatori R'!AO$4:AO$12))</f>
        <v>0</v>
      </c>
      <c r="AB17" s="52">
        <f t="shared" si="2"/>
        <v>0</v>
      </c>
      <c r="AD17" s="60">
        <f>(SUMIF('C) Indicatori R'!$AQ$4:$AQ$12,"R.16",'C) Indicatori R'!AV$4:AV$12))</f>
        <v>0</v>
      </c>
      <c r="AE17" s="60">
        <f>(SUMIF('C) Indicatori R'!$AQ$4:$AQ$12,"R.16",'C) Indicatori R'!AW$4:AW$12))</f>
        <v>0</v>
      </c>
      <c r="AF17" s="60">
        <f>(SUMIF('C) Indicatori R'!$AQ$4:$AQ$12,"R.16",'C) Indicatori R'!AX$4:AX$12))</f>
        <v>0</v>
      </c>
      <c r="AG17" s="60">
        <f>(SUMIF('C) Indicatori R'!$AQ$4:$AQ$12,"R.16",'C) Indicatori R'!AY$4:AY$12))</f>
        <v>0</v>
      </c>
      <c r="AH17" s="60">
        <f>(SUMIF('C) Indicatori R'!$AQ$4:$AQ$12,"R.16",'C) Indicatori R'!AZ$4:AZ$12))</f>
        <v>0</v>
      </c>
      <c r="AI17" s="60">
        <f>(SUMIF('C) Indicatori R'!$AQ$4:$AQ$12,"R.16",'C) Indicatori R'!BA$4:BA$12))</f>
        <v>0</v>
      </c>
      <c r="AJ17" s="52">
        <f t="shared" si="3"/>
        <v>0</v>
      </c>
      <c r="AL17" s="60">
        <f>(SUMIF('C) Indicatori R'!$BC$4:$BC$12,"R.16",'C) Indicatori R'!BH$4:BH$12))</f>
        <v>0</v>
      </c>
      <c r="AM17" s="60">
        <f>(SUMIF('C) Indicatori R'!$BC$4:$BC$12,"R.16",'C) Indicatori R'!BI$4:BI$12))</f>
        <v>0</v>
      </c>
      <c r="AN17" s="60">
        <f>(SUMIF('C) Indicatori R'!$BC$4:$BC$12,"R.16",'C) Indicatori R'!BJ$4:BJ$12))</f>
        <v>0</v>
      </c>
      <c r="AO17" s="60">
        <f>(SUMIF('C) Indicatori R'!$BC$4:$BC$12,"R.16",'C) Indicatori R'!BK$4:BK$12))</f>
        <v>0</v>
      </c>
      <c r="AP17" s="60">
        <f>(SUMIF('C) Indicatori R'!$BC$4:$BC$12,"R.16",'C) Indicatori R'!BL$4:BL$12))</f>
        <v>0</v>
      </c>
      <c r="AQ17" s="60">
        <f>(SUMIF('C) Indicatori R'!$BC$4:$BC$12,"R.16",'C) Indicatori R'!BM$4:BM$12))</f>
        <v>0</v>
      </c>
      <c r="AR17" s="52">
        <f t="shared" si="4"/>
        <v>0</v>
      </c>
    </row>
    <row r="18" spans="3:44" ht="43.5" customHeight="1" x14ac:dyDescent="0.25">
      <c r="C18" s="60" t="s">
        <v>142</v>
      </c>
      <c r="D18" s="61" t="s">
        <v>143</v>
      </c>
      <c r="E18" s="61" t="s">
        <v>144</v>
      </c>
      <c r="F18" s="60">
        <f ca="1">(SUMIF('C) Indicatori R'!$G$4:$K$12,"R.18",'C) Indicatori R'!L$4:L$12))</f>
        <v>0</v>
      </c>
      <c r="G18" s="60">
        <f ca="1">(SUMIF('C) Indicatori R'!$G$4:$K$12,"R.18",'C) Indicatori R'!M$4:M$12))</f>
        <v>0</v>
      </c>
      <c r="H18" s="60">
        <f ca="1">(SUMIF('C) Indicatori R'!$G$4:$K$12,"R.18",'C) Indicatori R'!N$4:N$12))</f>
        <v>0</v>
      </c>
      <c r="I18" s="60">
        <f ca="1">(SUMIF('C) Indicatori R'!$G$4:$K$12,"R.18",'C) Indicatori R'!O$4:O$12))</f>
        <v>0</v>
      </c>
      <c r="J18" s="60">
        <f ca="1">(SUMIF('C) Indicatori R'!$G$4:$K$12,"R.18",'C) Indicatori R'!P$4:P$12))</f>
        <v>0</v>
      </c>
      <c r="K18" s="60">
        <f ca="1">(SUMIF('C) Indicatori R'!$G$4:$K$12,"R.18",'C) Indicatori R'!Q$4:Q$12))</f>
        <v>0</v>
      </c>
      <c r="L18" s="52">
        <f t="shared" ca="1" si="0"/>
        <v>0</v>
      </c>
      <c r="N18" s="60">
        <f>(SUMIF('C) Indicatori R'!$S$4:$S$12,"R.18",'C) Indicatori R'!X$4:X$12))</f>
        <v>0</v>
      </c>
      <c r="O18" s="60">
        <f>(SUMIF('C) Indicatori R'!$S$4:$S$12,"R.18",'C) Indicatori R'!Y$4:Y$12))</f>
        <v>0</v>
      </c>
      <c r="P18" s="60">
        <f>(SUMIF('C) Indicatori R'!$S$4:$S$12,"R.18",'C) Indicatori R'!Z$4:Z$12))</f>
        <v>0</v>
      </c>
      <c r="Q18" s="60">
        <f>(SUMIF('C) Indicatori R'!$S$4:$S$12,"R.18",'C) Indicatori R'!AA$4:AA$12))</f>
        <v>0</v>
      </c>
      <c r="R18" s="60">
        <f>(SUMIF('C) Indicatori R'!$S$4:$S$12,"R.18",'C) Indicatori R'!AB$4:AB$12))</f>
        <v>0</v>
      </c>
      <c r="S18" s="60">
        <f>(SUMIF('C) Indicatori R'!$S$4:$S$12,"R.18",'C) Indicatori R'!AC$4:AC$12))</f>
        <v>0</v>
      </c>
      <c r="T18" s="52">
        <f t="shared" si="1"/>
        <v>0</v>
      </c>
      <c r="V18" s="60">
        <f>(SUMIF('C) Indicatori R'!$AE$4:$AE$12,"R.18",'C) Indicatori R'!AJ$4:AJ$12))</f>
        <v>0</v>
      </c>
      <c r="W18" s="60">
        <f>(SUMIF('C) Indicatori R'!$AE$4:$AE$12,"R.18",'C) Indicatori R'!AK$4:AK$12))</f>
        <v>0</v>
      </c>
      <c r="X18" s="60">
        <f>(SUMIF('C) Indicatori R'!$AE$4:$AE$12,"R.18",'C) Indicatori R'!AL$4:AL$12))</f>
        <v>0</v>
      </c>
      <c r="Y18" s="60">
        <f>(SUMIF('C) Indicatori R'!$AE$4:$AE$12,"R.18",'C) Indicatori R'!AM$4:AM$12))</f>
        <v>0</v>
      </c>
      <c r="Z18" s="60">
        <f>(SUMIF('C) Indicatori R'!$AE$4:$AE$12,"R.18",'C) Indicatori R'!AN$4:AN$12))</f>
        <v>0</v>
      </c>
      <c r="AA18" s="60">
        <f>(SUMIF('C) Indicatori R'!$AE$4:$AE$12,"R.18",'C) Indicatori R'!AO$4:AO$12))</f>
        <v>0</v>
      </c>
      <c r="AB18" s="52">
        <f t="shared" si="2"/>
        <v>0</v>
      </c>
      <c r="AD18" s="60">
        <f>(SUMIF('C) Indicatori R'!$AQ$4:$AQ$12,"R.18",'C) Indicatori R'!AV$4:AV$12))</f>
        <v>0</v>
      </c>
      <c r="AE18" s="60">
        <f>(SUMIF('C) Indicatori R'!$AQ$4:$AQ$12,"R.18",'C) Indicatori R'!AW$4:AW$12))</f>
        <v>0</v>
      </c>
      <c r="AF18" s="60">
        <f>(SUMIF('C) Indicatori R'!$AQ$4:$AQ$12,"R.18",'C) Indicatori R'!AX$4:AX$12))</f>
        <v>0</v>
      </c>
      <c r="AG18" s="60">
        <f>(SUMIF('C) Indicatori R'!$AQ$4:$AQ$12,"R.18",'C) Indicatori R'!AY$4:AY$12))</f>
        <v>0</v>
      </c>
      <c r="AH18" s="60">
        <f>(SUMIF('C) Indicatori R'!$AQ$4:$AQ$12,"R.18",'C) Indicatori R'!AZ$4:AZ$12))</f>
        <v>0</v>
      </c>
      <c r="AI18" s="60">
        <f>(SUMIF('C) Indicatori R'!$AQ$4:$AQ$12,"R.18",'C) Indicatori R'!BA$4:BA$12))</f>
        <v>0</v>
      </c>
      <c r="AJ18" s="52">
        <f t="shared" si="3"/>
        <v>0</v>
      </c>
      <c r="AL18" s="60">
        <f>(SUMIF('C) Indicatori R'!$BC$4:$BC$12,"R.18",'C) Indicatori R'!BH$4:BH$12))</f>
        <v>0</v>
      </c>
      <c r="AM18" s="60">
        <f>(SUMIF('C) Indicatori R'!$BC$4:$BC$12,"R.18",'C) Indicatori R'!BI$4:BI$12))</f>
        <v>0</v>
      </c>
      <c r="AN18" s="60">
        <f>(SUMIF('C) Indicatori R'!$BC$4:$BC$12,"R.18",'C) Indicatori R'!BJ$4:BJ$12))</f>
        <v>0</v>
      </c>
      <c r="AO18" s="60">
        <f>(SUMIF('C) Indicatori R'!$BC$4:$BC$12,"R.18",'C) Indicatori R'!BK$4:BK$12))</f>
        <v>0</v>
      </c>
      <c r="AP18" s="60">
        <f>(SUMIF('C) Indicatori R'!$BC$4:$BC$12,"R.18",'C) Indicatori R'!BL$4:BL$12))</f>
        <v>0</v>
      </c>
      <c r="AQ18" s="60">
        <f>(SUMIF('C) Indicatori R'!$BC$4:$BC$12,"R.18",'C) Indicatori R'!BM$4:BM$12))</f>
        <v>0</v>
      </c>
      <c r="AR18" s="52">
        <f t="shared" si="4"/>
        <v>0</v>
      </c>
    </row>
    <row r="19" spans="3:44" ht="24" x14ac:dyDescent="0.25">
      <c r="C19" s="60" t="s">
        <v>145</v>
      </c>
      <c r="D19" s="61" t="s">
        <v>146</v>
      </c>
      <c r="E19" s="61" t="s">
        <v>135</v>
      </c>
      <c r="F19" s="60">
        <f ca="1">(SUMIF('C) Indicatori R'!$G$4:$K$12,"R.26",'C) Indicatori R'!L$4:L$12))</f>
        <v>0</v>
      </c>
      <c r="G19" s="60">
        <f ca="1">(SUMIF('C) Indicatori R'!$G$4:$K$12,"R.26",'C) Indicatori R'!M$4:M$12))</f>
        <v>0</v>
      </c>
      <c r="H19" s="60">
        <f ca="1">(SUMIF('C) Indicatori R'!$G$4:$K$12,"R.26",'C) Indicatori R'!N$4:N$12))</f>
        <v>0</v>
      </c>
      <c r="I19" s="60">
        <f ca="1">(SUMIF('C) Indicatori R'!$G$4:$K$12,"R.26",'C) Indicatori R'!O$4:O$12))</f>
        <v>0</v>
      </c>
      <c r="J19" s="60">
        <f ca="1">(SUMIF('C) Indicatori R'!$G$4:$K$12,"R.26",'C) Indicatori R'!P$4:P$12))</f>
        <v>0</v>
      </c>
      <c r="K19" s="60">
        <f ca="1">(SUMIF('C) Indicatori R'!$G$4:$K$12,"R.26",'C) Indicatori R'!Q$4:Q$12))</f>
        <v>0</v>
      </c>
      <c r="L19" s="52">
        <f t="shared" ca="1" si="0"/>
        <v>0</v>
      </c>
      <c r="N19" s="60">
        <f>(SUMIF('C) Indicatori R'!$S$4:$S$12,"R.26",'C) Indicatori R'!X$4:X$12))</f>
        <v>0</v>
      </c>
      <c r="O19" s="60">
        <f>(SUMIF('C) Indicatori R'!$S$4:$S$12,"R.26",'C) Indicatori R'!Y$4:Y$12))</f>
        <v>0</v>
      </c>
      <c r="P19" s="60">
        <f>(SUMIF('C) Indicatori R'!$S$4:$S$12,"R.26",'C) Indicatori R'!Z$4:Z$12))</f>
        <v>0</v>
      </c>
      <c r="Q19" s="60">
        <f>(SUMIF('C) Indicatori R'!$S$4:$S$12,"R.26",'C) Indicatori R'!AA$4:AA$12))</f>
        <v>0</v>
      </c>
      <c r="R19" s="60">
        <f>(SUMIF('C) Indicatori R'!$S$4:$S$12,"R.26",'C) Indicatori R'!AB$4:AB$12))</f>
        <v>0</v>
      </c>
      <c r="S19" s="60">
        <f>(SUMIF('C) Indicatori R'!$S$4:$S$12,"R.26",'C) Indicatori R'!AC$4:AC$12))</f>
        <v>0</v>
      </c>
      <c r="T19" s="52">
        <f t="shared" si="1"/>
        <v>0</v>
      </c>
      <c r="V19" s="60">
        <f>(SUMIF('C) Indicatori R'!$AE$4:$AE$12,"R.26",'C) Indicatori R'!AJ$4:AJ$12))</f>
        <v>0</v>
      </c>
      <c r="W19" s="60">
        <f>(SUMIF('C) Indicatori R'!$AE$4:$AE$12,"R.26",'C) Indicatori R'!AK$4:AK$12))</f>
        <v>0</v>
      </c>
      <c r="X19" s="60">
        <f>(SUMIF('C) Indicatori R'!$AE$4:$AE$12,"R.26",'C) Indicatori R'!AL$4:AL$12))</f>
        <v>0</v>
      </c>
      <c r="Y19" s="60">
        <f>(SUMIF('C) Indicatori R'!$AE$4:$AE$12,"R.26",'C) Indicatori R'!AM$4:AM$12))</f>
        <v>0</v>
      </c>
      <c r="Z19" s="60">
        <f>(SUMIF('C) Indicatori R'!$AE$4:$AE$12,"R.26",'C) Indicatori R'!AN$4:AN$12))</f>
        <v>0</v>
      </c>
      <c r="AA19" s="60">
        <f>(SUMIF('C) Indicatori R'!$AE$4:$AE$12,"R.26",'C) Indicatori R'!AO$4:AO$12))</f>
        <v>0</v>
      </c>
      <c r="AB19" s="52">
        <f t="shared" si="2"/>
        <v>0</v>
      </c>
      <c r="AD19" s="60">
        <f>(SUMIF('C) Indicatori R'!$AQ$4:$AQ$12,"R.26",'C) Indicatori R'!AV$4:AV$12))</f>
        <v>0</v>
      </c>
      <c r="AE19" s="60">
        <f>(SUMIF('C) Indicatori R'!$AQ$4:$AQ$12,"R.26",'C) Indicatori R'!AW$4:AW$12))</f>
        <v>0</v>
      </c>
      <c r="AF19" s="60">
        <f>(SUMIF('C) Indicatori R'!$AQ$4:$AQ$12,"R.26",'C) Indicatori R'!AX$4:AX$12))</f>
        <v>0</v>
      </c>
      <c r="AG19" s="60">
        <f>(SUMIF('C) Indicatori R'!$AQ$4:$AQ$12,"R.26",'C) Indicatori R'!AY$4:AY$12))</f>
        <v>0</v>
      </c>
      <c r="AH19" s="60">
        <f>(SUMIF('C) Indicatori R'!$AQ$4:$AQ$12,"R.26",'C) Indicatori R'!AZ$4:AZ$12))</f>
        <v>0</v>
      </c>
      <c r="AI19" s="60">
        <f>(SUMIF('C) Indicatori R'!$AQ$4:$AQ$12,"R.26",'C) Indicatori R'!BA$4:BA$12))</f>
        <v>0</v>
      </c>
      <c r="AJ19" s="52">
        <f t="shared" si="3"/>
        <v>0</v>
      </c>
      <c r="AL19" s="60">
        <f>(SUMIF('C) Indicatori R'!$BC$4:$BC$12,"R.26",'C) Indicatori R'!BH$4:BH$12))</f>
        <v>0</v>
      </c>
      <c r="AM19" s="60">
        <f>(SUMIF('C) Indicatori R'!$BC$4:$BC$12,"R.26",'C) Indicatori R'!BI$4:BI$12))</f>
        <v>0</v>
      </c>
      <c r="AN19" s="60">
        <f>(SUMIF('C) Indicatori R'!$BC$4:$BC$12,"R.26",'C) Indicatori R'!BJ$4:BJ$12))</f>
        <v>0</v>
      </c>
      <c r="AO19" s="60">
        <f>(SUMIF('C) Indicatori R'!$BC$4:$BC$12,"R.26",'C) Indicatori R'!BK$4:BK$12))</f>
        <v>0</v>
      </c>
      <c r="AP19" s="60">
        <f>(SUMIF('C) Indicatori R'!$BC$4:$BC$12,"R.26",'C) Indicatori R'!BL$4:BL$12))</f>
        <v>0</v>
      </c>
      <c r="AQ19" s="60">
        <f>(SUMIF('C) Indicatori R'!$BC$4:$BC$12,"R.26",'C) Indicatori R'!BM$4:BM$12))</f>
        <v>0</v>
      </c>
      <c r="AR19" s="52">
        <f t="shared" si="4"/>
        <v>0</v>
      </c>
    </row>
    <row r="20" spans="3:44" ht="54" customHeight="1" x14ac:dyDescent="0.25">
      <c r="C20" s="60" t="s">
        <v>147</v>
      </c>
      <c r="D20" s="61" t="s">
        <v>148</v>
      </c>
      <c r="E20" s="53" t="s">
        <v>108</v>
      </c>
      <c r="F20" s="60">
        <f ca="1">(SUMIF('C) Indicatori R'!$G$4:$K$12,"R.28",'C) Indicatori R'!L$4:L$12))</f>
        <v>0</v>
      </c>
      <c r="G20" s="60">
        <f ca="1">(SUMIF('C) Indicatori R'!$G$4:$K$12,"R.28",'C) Indicatori R'!M$4:M$12))</f>
        <v>0</v>
      </c>
      <c r="H20" s="60">
        <f ca="1">(SUMIF('C) Indicatori R'!$G$4:$K$12,"R.28",'C) Indicatori R'!N$4:N$12))</f>
        <v>0</v>
      </c>
      <c r="I20" s="60">
        <f ca="1">(SUMIF('C) Indicatori R'!$G$4:$K$12,"R.28",'C) Indicatori R'!O$4:O$12))</f>
        <v>0</v>
      </c>
      <c r="J20" s="60">
        <f ca="1">(SUMIF('C) Indicatori R'!$G$4:$K$12,"R.28",'C) Indicatori R'!P$4:P$12))</f>
        <v>0</v>
      </c>
      <c r="K20" s="60">
        <f ca="1">(SUMIF('C) Indicatori R'!$G$4:$K$12,"R.28",'C) Indicatori R'!Q$4:Q$12))</f>
        <v>0</v>
      </c>
      <c r="L20" s="52">
        <f t="shared" ca="1" si="0"/>
        <v>0</v>
      </c>
      <c r="N20" s="60">
        <f>(SUMIF('C) Indicatori R'!$S$4:$S$12,"R.28",'C) Indicatori R'!X$4:X$12))</f>
        <v>0</v>
      </c>
      <c r="O20" s="60">
        <f>(SUMIF('C) Indicatori R'!$S$4:$S$12,"R.28",'C) Indicatori R'!Y$4:Y$12))</f>
        <v>0</v>
      </c>
      <c r="P20" s="60">
        <f>(SUMIF('C) Indicatori R'!$S$4:$S$12,"R.28",'C) Indicatori R'!Z$4:Z$12))</f>
        <v>0</v>
      </c>
      <c r="Q20" s="60">
        <f>(SUMIF('C) Indicatori R'!$S$4:$S$12,"R.28",'C) Indicatori R'!AA$4:AA$12))</f>
        <v>0</v>
      </c>
      <c r="R20" s="60">
        <f>(SUMIF('C) Indicatori R'!$S$4:$S$12,"R.28",'C) Indicatori R'!AB$4:AB$12))</f>
        <v>0</v>
      </c>
      <c r="S20" s="60">
        <f>(SUMIF('C) Indicatori R'!$S$4:$S$12,"R.28",'C) Indicatori R'!AC$4:AC$12))</f>
        <v>0</v>
      </c>
      <c r="T20" s="52">
        <f t="shared" si="1"/>
        <v>0</v>
      </c>
      <c r="V20" s="60">
        <f>(SUMIF('C) Indicatori R'!$AE$4:$AE$12,"R.28",'C) Indicatori R'!AJ$4:AJ$12))</f>
        <v>0</v>
      </c>
      <c r="W20" s="60">
        <f>(SUMIF('C) Indicatori R'!$AE$4:$AE$12,"R.28",'C) Indicatori R'!AK$4:AK$12))</f>
        <v>0</v>
      </c>
      <c r="X20" s="60">
        <f>(SUMIF('C) Indicatori R'!$AE$4:$AE$12,"R.28",'C) Indicatori R'!AL$4:AL$12))</f>
        <v>0</v>
      </c>
      <c r="Y20" s="60">
        <f>(SUMIF('C) Indicatori R'!$AE$4:$AE$12,"R.28",'C) Indicatori R'!AM$4:AM$12))</f>
        <v>0</v>
      </c>
      <c r="Z20" s="60">
        <f>(SUMIF('C) Indicatori R'!$AE$4:$AE$12,"R.28",'C) Indicatori R'!AN$4:AN$12))</f>
        <v>0</v>
      </c>
      <c r="AA20" s="60">
        <f>(SUMIF('C) Indicatori R'!$AE$4:$AE$12,"R.28",'C) Indicatori R'!AO$4:AO$12))</f>
        <v>0</v>
      </c>
      <c r="AB20" s="52">
        <f t="shared" si="2"/>
        <v>0</v>
      </c>
      <c r="AD20" s="60">
        <f>(SUMIF('C) Indicatori R'!$AQ$4:$AQ$12,"R.28",'C) Indicatori R'!AV$4:AV$12))</f>
        <v>0</v>
      </c>
      <c r="AE20" s="60">
        <f>(SUMIF('C) Indicatori R'!$AQ$4:$AQ$12,"R.28",'C) Indicatori R'!AW$4:AW$12))</f>
        <v>0</v>
      </c>
      <c r="AF20" s="60">
        <f>(SUMIF('C) Indicatori R'!$AQ$4:$AQ$12,"R.28",'C) Indicatori R'!AX$4:AX$12))</f>
        <v>0</v>
      </c>
      <c r="AG20" s="60">
        <f>(SUMIF('C) Indicatori R'!$AQ$4:$AQ$12,"R.28",'C) Indicatori R'!AY$4:AY$12))</f>
        <v>0</v>
      </c>
      <c r="AH20" s="60">
        <f>(SUMIF('C) Indicatori R'!$AQ$4:$AQ$12,"R.28",'C) Indicatori R'!AZ$4:AZ$12))</f>
        <v>0</v>
      </c>
      <c r="AI20" s="60">
        <f>(SUMIF('C) Indicatori R'!$AQ$4:$AQ$12,"R.28",'C) Indicatori R'!BA$4:BA$12))</f>
        <v>0</v>
      </c>
      <c r="AJ20" s="52">
        <f t="shared" si="3"/>
        <v>0</v>
      </c>
      <c r="AL20" s="60">
        <f>(SUMIF('C) Indicatori R'!$BC$4:$BC$12,"R.28",'C) Indicatori R'!BH$4:BH$12))</f>
        <v>0</v>
      </c>
      <c r="AM20" s="60">
        <f>(SUMIF('C) Indicatori R'!$BC$4:$BC$12,"R.28",'C) Indicatori R'!BI$4:BI$12))</f>
        <v>0</v>
      </c>
      <c r="AN20" s="60">
        <f>(SUMIF('C) Indicatori R'!$BC$4:$BC$12,"R.28",'C) Indicatori R'!BJ$4:BJ$12))</f>
        <v>0</v>
      </c>
      <c r="AO20" s="60">
        <f>(SUMIF('C) Indicatori R'!$BC$4:$BC$12,"R.28",'C) Indicatori R'!BK$4:BK$12))</f>
        <v>0</v>
      </c>
      <c r="AP20" s="60">
        <f>(SUMIF('C) Indicatori R'!$BC$4:$BC$12,"R.28",'C) Indicatori R'!BL$4:BL$12))</f>
        <v>0</v>
      </c>
      <c r="AQ20" s="60">
        <f>(SUMIF('C) Indicatori R'!$BC$4:$BC$12,"R.28",'C) Indicatori R'!BM$4:BM$12))</f>
        <v>0</v>
      </c>
      <c r="AR20" s="52">
        <f t="shared" si="4"/>
        <v>0</v>
      </c>
    </row>
    <row r="21" spans="3:44" ht="24" x14ac:dyDescent="0.25">
      <c r="C21" s="60" t="s">
        <v>149</v>
      </c>
      <c r="D21" s="61" t="s">
        <v>150</v>
      </c>
      <c r="E21" s="53" t="s">
        <v>151</v>
      </c>
      <c r="F21" s="60">
        <f ca="1">(SUMIF('C) Indicatori R'!$G$4:$K$12,"R.36",'C) Indicatori R'!L$4:L$12))</f>
        <v>0</v>
      </c>
      <c r="G21" s="60">
        <f ca="1">(SUMIF('C) Indicatori R'!$G$4:$K$12,"R.36",'C) Indicatori R'!M$4:M$12))</f>
        <v>0</v>
      </c>
      <c r="H21" s="60">
        <f ca="1">(SUMIF('C) Indicatori R'!$G$4:$K$12,"R.36",'C) Indicatori R'!N$4:N$12))</f>
        <v>0</v>
      </c>
      <c r="I21" s="60">
        <f ca="1">(SUMIF('C) Indicatori R'!$G$4:$K$12,"R.36",'C) Indicatori R'!O$4:O$12))</f>
        <v>0</v>
      </c>
      <c r="J21" s="60">
        <f ca="1">(SUMIF('C) Indicatori R'!$G$4:$K$12,"R.36",'C) Indicatori R'!P$4:P$12))</f>
        <v>0</v>
      </c>
      <c r="K21" s="60">
        <f ca="1">(SUMIF('C) Indicatori R'!$G$4:$K$12,"R.36",'C) Indicatori R'!Q$4:Q$12))</f>
        <v>0</v>
      </c>
      <c r="L21" s="52">
        <f t="shared" ca="1" si="0"/>
        <v>0</v>
      </c>
      <c r="N21" s="60">
        <f>(SUMIF('C) Indicatori R'!$S$4:$S$12,"R.36",'C) Indicatori R'!X$4:X$12))</f>
        <v>0</v>
      </c>
      <c r="O21" s="60">
        <f>(SUMIF('C) Indicatori R'!$S$4:$S$12,"R.36",'C) Indicatori R'!Y$4:Y$12))</f>
        <v>0</v>
      </c>
      <c r="P21" s="60">
        <f>(SUMIF('C) Indicatori R'!$S$4:$S$12,"R.36",'C) Indicatori R'!Z$4:Z$12))</f>
        <v>0</v>
      </c>
      <c r="Q21" s="60">
        <f>(SUMIF('C) Indicatori R'!$S$4:$S$12,"R.36",'C) Indicatori R'!AA$4:AA$12))</f>
        <v>0</v>
      </c>
      <c r="R21" s="60">
        <f>(SUMIF('C) Indicatori R'!$S$4:$S$12,"R.36",'C) Indicatori R'!AB$4:AB$12))</f>
        <v>0</v>
      </c>
      <c r="S21" s="60">
        <f>(SUMIF('C) Indicatori R'!$S$4:$S$12,"R.36",'C) Indicatori R'!AC$4:AC$12))</f>
        <v>0</v>
      </c>
      <c r="T21" s="52">
        <f t="shared" si="1"/>
        <v>0</v>
      </c>
      <c r="V21" s="60">
        <f>(SUMIF('C) Indicatori R'!$AE$4:$AE$12,"R.36",'C) Indicatori R'!AJ$4:AJ$12))</f>
        <v>0</v>
      </c>
      <c r="W21" s="60">
        <f>(SUMIF('C) Indicatori R'!$AE$4:$AE$12,"R.36",'C) Indicatori R'!AK$4:AK$12))</f>
        <v>0</v>
      </c>
      <c r="X21" s="60">
        <f>(SUMIF('C) Indicatori R'!$AE$4:$AE$12,"R.36",'C) Indicatori R'!AL$4:AL$12))</f>
        <v>0</v>
      </c>
      <c r="Y21" s="60">
        <f>(SUMIF('C) Indicatori R'!$AE$4:$AE$12,"R.36",'C) Indicatori R'!AM$4:AM$12))</f>
        <v>0</v>
      </c>
      <c r="Z21" s="60">
        <f>(SUMIF('C) Indicatori R'!$AE$4:$AE$12,"R.36",'C) Indicatori R'!AN$4:AN$12))</f>
        <v>0</v>
      </c>
      <c r="AA21" s="60">
        <f>(SUMIF('C) Indicatori R'!$AE$4:$AE$12,"R.36",'C) Indicatori R'!AO$4:AO$12))</f>
        <v>0</v>
      </c>
      <c r="AB21" s="52">
        <f t="shared" si="2"/>
        <v>0</v>
      </c>
      <c r="AD21" s="60">
        <f>(SUMIF('C) Indicatori R'!$AQ$4:$AQ$12,"R.36",'C) Indicatori R'!AV$4:AV$12))</f>
        <v>0</v>
      </c>
      <c r="AE21" s="60">
        <f>(SUMIF('C) Indicatori R'!$AQ$4:$AQ$12,"R.36",'C) Indicatori R'!AW$4:AW$12))</f>
        <v>0</v>
      </c>
      <c r="AF21" s="60">
        <f>(SUMIF('C) Indicatori R'!$AQ$4:$AQ$12,"R.36",'C) Indicatori R'!AX$4:AX$12))</f>
        <v>0</v>
      </c>
      <c r="AG21" s="60">
        <f>(SUMIF('C) Indicatori R'!$AQ$4:$AQ$12,"R.36",'C) Indicatori R'!AY$4:AY$12))</f>
        <v>0</v>
      </c>
      <c r="AH21" s="60">
        <f>(SUMIF('C) Indicatori R'!$AQ$4:$AQ$12,"R.36",'C) Indicatori R'!AZ$4:AZ$12))</f>
        <v>0</v>
      </c>
      <c r="AI21" s="60">
        <f>(SUMIF('C) Indicatori R'!$AQ$4:$AQ$12,"R.36",'C) Indicatori R'!BA$4:BA$12))</f>
        <v>0</v>
      </c>
      <c r="AJ21" s="52">
        <f t="shared" si="3"/>
        <v>0</v>
      </c>
      <c r="AL21" s="60">
        <f>(SUMIF('C) Indicatori R'!$BC$4:$BC$12,"R.36",'C) Indicatori R'!BH$4:BH$12))</f>
        <v>0</v>
      </c>
      <c r="AM21" s="60">
        <f>(SUMIF('C) Indicatori R'!$BC$4:$BC$12,"R.36",'C) Indicatori R'!BI$4:BI$12))</f>
        <v>0</v>
      </c>
      <c r="AN21" s="60">
        <f>(SUMIF('C) Indicatori R'!$BC$4:$BC$12,"R.36",'C) Indicatori R'!BJ$4:BJ$12))</f>
        <v>0</v>
      </c>
      <c r="AO21" s="60">
        <f>(SUMIF('C) Indicatori R'!$BC$4:$BC$12,"R.36",'C) Indicatori R'!BK$4:BK$12))</f>
        <v>0</v>
      </c>
      <c r="AP21" s="60">
        <f>(SUMIF('C) Indicatori R'!$BC$4:$BC$12,"R.36",'C) Indicatori R'!BL$4:BL$12))</f>
        <v>0</v>
      </c>
      <c r="AQ21" s="60">
        <f>(SUMIF('C) Indicatori R'!$BC$4:$BC$12,"R.36",'C) Indicatori R'!BM$4:BM$12))</f>
        <v>0</v>
      </c>
      <c r="AR21" s="52">
        <f t="shared" si="4"/>
        <v>0</v>
      </c>
    </row>
    <row r="22" spans="3:44" x14ac:dyDescent="0.25">
      <c r="C22" s="60" t="s">
        <v>152</v>
      </c>
      <c r="D22" s="61" t="s">
        <v>153</v>
      </c>
      <c r="E22" s="53" t="s">
        <v>108</v>
      </c>
      <c r="F22" s="60">
        <f ca="1">(SUMIF('C) Indicatori R'!$G$4:$K$12,"R.38",'C) Indicatori R'!L$4:L$12))</f>
        <v>0</v>
      </c>
      <c r="G22" s="60">
        <f ca="1">(SUMIF('C) Indicatori R'!$G$4:$K$12,"R.38",'C) Indicatori R'!M$4:M$12))</f>
        <v>0</v>
      </c>
      <c r="H22" s="60">
        <f ca="1">(SUMIF('C) Indicatori R'!$G$4:$K$12,"R.38",'C) Indicatori R'!N$4:N$12))</f>
        <v>0</v>
      </c>
      <c r="I22" s="60">
        <f ca="1">(SUMIF('C) Indicatori R'!$G$4:$K$12,"R.38",'C) Indicatori R'!O$4:O$12))</f>
        <v>0</v>
      </c>
      <c r="J22" s="60">
        <f ca="1">(SUMIF('C) Indicatori R'!$G$4:$K$12,"R.38",'C) Indicatori R'!P$4:P$12))</f>
        <v>0</v>
      </c>
      <c r="K22" s="60">
        <f ca="1">(SUMIF('C) Indicatori R'!$G$4:$K$12,"R.38",'C) Indicatori R'!Q$4:Q$12))</f>
        <v>0</v>
      </c>
      <c r="L22" s="52">
        <f t="shared" ca="1" si="0"/>
        <v>0</v>
      </c>
      <c r="N22" s="60">
        <f>(SUMIF('C) Indicatori R'!$S$4:$S$12,"R.38",'C) Indicatori R'!X$4:X$12))</f>
        <v>0</v>
      </c>
      <c r="O22" s="60">
        <f>(SUMIF('C) Indicatori R'!$S$4:$S$12,"R.38",'C) Indicatori R'!Y$4:Y$12))</f>
        <v>0</v>
      </c>
      <c r="P22" s="60">
        <f>(SUMIF('C) Indicatori R'!$S$4:$S$12,"R.38",'C) Indicatori R'!Z$4:Z$12))</f>
        <v>0</v>
      </c>
      <c r="Q22" s="60">
        <f>(SUMIF('C) Indicatori R'!$S$4:$S$12,"R.38",'C) Indicatori R'!AA$4:AA$12))</f>
        <v>0</v>
      </c>
      <c r="R22" s="60">
        <f>(SUMIF('C) Indicatori R'!$S$4:$S$12,"R.38",'C) Indicatori R'!AB$4:AB$12))</f>
        <v>0</v>
      </c>
      <c r="S22" s="60">
        <f>(SUMIF('C) Indicatori R'!$S$4:$S$12,"R.38",'C) Indicatori R'!AC$4:AC$12))</f>
        <v>0</v>
      </c>
      <c r="T22" s="52">
        <f t="shared" si="1"/>
        <v>0</v>
      </c>
      <c r="V22" s="60">
        <f>(SUMIF('C) Indicatori R'!$AE$4:$AE$12,"R.38",'C) Indicatori R'!AJ$4:AJ$12))</f>
        <v>0</v>
      </c>
      <c r="W22" s="60">
        <f>(SUMIF('C) Indicatori R'!$AE$4:$AE$12,"R.38",'C) Indicatori R'!AK$4:AK$12))</f>
        <v>0</v>
      </c>
      <c r="X22" s="60">
        <f>(SUMIF('C) Indicatori R'!$AE$4:$AE$12,"R.38",'C) Indicatori R'!AL$4:AL$12))</f>
        <v>0</v>
      </c>
      <c r="Y22" s="60">
        <f>(SUMIF('C) Indicatori R'!$AE$4:$AE$12,"R.38",'C) Indicatori R'!AM$4:AM$12))</f>
        <v>0</v>
      </c>
      <c r="Z22" s="60">
        <f>(SUMIF('C) Indicatori R'!$AE$4:$AE$12,"R.38",'C) Indicatori R'!AN$4:AN$12))</f>
        <v>0</v>
      </c>
      <c r="AA22" s="60">
        <f>(SUMIF('C) Indicatori R'!$AE$4:$AE$12,"R.38",'C) Indicatori R'!AO$4:AO$12))</f>
        <v>0</v>
      </c>
      <c r="AB22" s="52">
        <f t="shared" si="2"/>
        <v>0</v>
      </c>
      <c r="AD22" s="60">
        <f>(SUMIF('C) Indicatori R'!$AQ$4:$AQ$12,"R.38",'C) Indicatori R'!AV$4:AV$12))</f>
        <v>0</v>
      </c>
      <c r="AE22" s="60">
        <f>(SUMIF('C) Indicatori R'!$AQ$4:$AQ$12,"R.38",'C) Indicatori R'!AW$4:AW$12))</f>
        <v>0</v>
      </c>
      <c r="AF22" s="60">
        <f>(SUMIF('C) Indicatori R'!$AQ$4:$AQ$12,"R.38",'C) Indicatori R'!AX$4:AX$12))</f>
        <v>0</v>
      </c>
      <c r="AG22" s="60">
        <f>(SUMIF('C) Indicatori R'!$AQ$4:$AQ$12,"R.38",'C) Indicatori R'!AY$4:AY$12))</f>
        <v>0</v>
      </c>
      <c r="AH22" s="60">
        <f>(SUMIF('C) Indicatori R'!$AQ$4:$AQ$12,"R.38",'C) Indicatori R'!AZ$4:AZ$12))</f>
        <v>0</v>
      </c>
      <c r="AI22" s="60">
        <f>(SUMIF('C) Indicatori R'!$AQ$4:$AQ$12,"R.38",'C) Indicatori R'!BA$4:BA$12))</f>
        <v>0</v>
      </c>
      <c r="AJ22" s="52">
        <f t="shared" si="3"/>
        <v>0</v>
      </c>
      <c r="AL22" s="60">
        <f>(SUMIF('C) Indicatori R'!$BC$4:$BC$12,"R.38",'C) Indicatori R'!BH$4:BH$12))</f>
        <v>0</v>
      </c>
      <c r="AM22" s="60">
        <f>(SUMIF('C) Indicatori R'!$BC$4:$BC$12,"R.38",'C) Indicatori R'!BI$4:BI$12))</f>
        <v>0</v>
      </c>
      <c r="AN22" s="60">
        <f>(SUMIF('C) Indicatori R'!$BC$4:$BC$12,"R.38",'C) Indicatori R'!BJ$4:BJ$12))</f>
        <v>0</v>
      </c>
      <c r="AO22" s="60">
        <f>(SUMIF('C) Indicatori R'!$BC$4:$BC$12,"R.38",'C) Indicatori R'!BK$4:BK$12))</f>
        <v>0</v>
      </c>
      <c r="AP22" s="60">
        <f>(SUMIF('C) Indicatori R'!$BC$4:$BC$12,"R.38",'C) Indicatori R'!BL$4:BL$12))</f>
        <v>0</v>
      </c>
      <c r="AQ22" s="60">
        <f>(SUMIF('C) Indicatori R'!$BC$4:$BC$12,"R.38",'C) Indicatori R'!BM$4:BM$12))</f>
        <v>0</v>
      </c>
      <c r="AR22" s="52">
        <f t="shared" si="4"/>
        <v>0</v>
      </c>
    </row>
  </sheetData>
  <mergeCells count="3">
    <mergeCell ref="C1:E1"/>
    <mergeCell ref="C2:E2"/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topLeftCell="A6" workbookViewId="0">
      <selection activeCell="B18" sqref="B18"/>
    </sheetView>
  </sheetViews>
  <sheetFormatPr defaultRowHeight="15" x14ac:dyDescent="0.25"/>
  <cols>
    <col min="1" max="1" width="22.85546875" style="107" customWidth="1"/>
    <col min="2" max="2" width="96.28515625" style="105" customWidth="1"/>
  </cols>
  <sheetData>
    <row r="1" spans="1:2" ht="15.75" thickBot="1" x14ac:dyDescent="0.3"/>
    <row r="2" spans="1:2" ht="45" x14ac:dyDescent="0.25">
      <c r="A2" s="209" t="s">
        <v>714</v>
      </c>
      <c r="B2" s="102" t="s">
        <v>721</v>
      </c>
    </row>
    <row r="3" spans="1:2" ht="25.9" customHeight="1" thickBot="1" x14ac:dyDescent="0.3">
      <c r="A3" s="210"/>
      <c r="B3" s="106" t="s">
        <v>715</v>
      </c>
    </row>
    <row r="4" spans="1:2" ht="31.15" customHeight="1" x14ac:dyDescent="0.25">
      <c r="A4" s="209" t="s">
        <v>716</v>
      </c>
      <c r="B4" s="103" t="s">
        <v>717</v>
      </c>
    </row>
    <row r="5" spans="1:2" ht="25.5" customHeight="1" x14ac:dyDescent="0.25">
      <c r="A5" s="211"/>
      <c r="B5" s="110" t="s">
        <v>718</v>
      </c>
    </row>
    <row r="6" spans="1:2" ht="44.65" customHeight="1" thickBot="1" x14ac:dyDescent="0.3">
      <c r="A6" s="210"/>
      <c r="B6" s="104" t="s">
        <v>724</v>
      </c>
    </row>
    <row r="7" spans="1:2" x14ac:dyDescent="0.25">
      <c r="A7" s="209" t="s">
        <v>719</v>
      </c>
      <c r="B7" s="212" t="s">
        <v>723</v>
      </c>
    </row>
    <row r="8" spans="1:2" ht="55.9" customHeight="1" x14ac:dyDescent="0.25">
      <c r="A8" s="211"/>
      <c r="B8" s="213"/>
    </row>
    <row r="9" spans="1:2" ht="43.5" customHeight="1" x14ac:dyDescent="0.25">
      <c r="A9" s="211"/>
      <c r="B9" s="214" t="s">
        <v>722</v>
      </c>
    </row>
    <row r="10" spans="1:2" x14ac:dyDescent="0.25">
      <c r="A10" s="211"/>
      <c r="B10" s="213"/>
    </row>
    <row r="11" spans="1:2" ht="3.4" customHeight="1" thickBot="1" x14ac:dyDescent="0.3">
      <c r="A11" s="210"/>
      <c r="B11" s="215"/>
    </row>
    <row r="12" spans="1:2" x14ac:dyDescent="0.25">
      <c r="A12" s="108"/>
      <c r="B12" s="207" t="s">
        <v>725</v>
      </c>
    </row>
    <row r="13" spans="1:2" ht="37.15" customHeight="1" thickBot="1" x14ac:dyDescent="0.3">
      <c r="A13" s="109" t="s">
        <v>720</v>
      </c>
      <c r="B13" s="208"/>
    </row>
  </sheetData>
  <mergeCells count="6">
    <mergeCell ref="B12:B13"/>
    <mergeCell ref="A2:A3"/>
    <mergeCell ref="A4:A6"/>
    <mergeCell ref="A7:A11"/>
    <mergeCell ref="B7:B8"/>
    <mergeCell ref="B9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Z152"/>
  <sheetViews>
    <sheetView tabSelected="1" zoomScale="70" zoomScaleNormal="70" workbookViewId="0">
      <selection activeCell="M4" sqref="M4:M14"/>
    </sheetView>
  </sheetViews>
  <sheetFormatPr defaultColWidth="19.28515625" defaultRowHeight="15" x14ac:dyDescent="0.25"/>
  <cols>
    <col min="2" max="4" width="19.28515625" style="2"/>
    <col min="5" max="5" width="27.5703125" customWidth="1"/>
    <col min="6" max="6" width="20.28515625" customWidth="1"/>
    <col min="7" max="7" width="19.28515625" style="29"/>
    <col min="8" max="8" width="49.42578125" customWidth="1"/>
    <col min="9" max="9" width="26.7109375" style="17" customWidth="1"/>
    <col min="12" max="12" width="19.7109375" customWidth="1"/>
    <col min="19" max="25" width="21.5703125" customWidth="1"/>
    <col min="26" max="26" width="69.42578125" bestFit="1" customWidth="1"/>
  </cols>
  <sheetData>
    <row r="1" spans="1:26" x14ac:dyDescent="0.25">
      <c r="A1" s="2"/>
      <c r="K1" t="s">
        <v>49</v>
      </c>
      <c r="T1" s="165" t="s">
        <v>50</v>
      </c>
      <c r="U1" s="165"/>
      <c r="V1" s="165"/>
      <c r="W1" s="165"/>
      <c r="X1" s="165"/>
      <c r="Y1" s="165"/>
    </row>
    <row r="2" spans="1:26" ht="60" x14ac:dyDescent="0.25">
      <c r="A2" s="1" t="s">
        <v>51</v>
      </c>
      <c r="B2" s="1" t="s">
        <v>52</v>
      </c>
      <c r="C2" s="1" t="s">
        <v>53</v>
      </c>
      <c r="D2" s="1" t="s">
        <v>7</v>
      </c>
      <c r="E2" s="10" t="s">
        <v>54</v>
      </c>
      <c r="F2" s="142" t="s">
        <v>733</v>
      </c>
      <c r="G2" s="10" t="s">
        <v>55</v>
      </c>
      <c r="H2" s="6" t="s">
        <v>56</v>
      </c>
      <c r="I2" s="10" t="s">
        <v>57</v>
      </c>
      <c r="J2" s="10" t="s">
        <v>58</v>
      </c>
      <c r="K2" s="10" t="s">
        <v>59</v>
      </c>
      <c r="L2" s="10" t="s">
        <v>60</v>
      </c>
      <c r="M2" s="11" t="s">
        <v>61</v>
      </c>
      <c r="N2" s="9" t="s">
        <v>62</v>
      </c>
      <c r="O2" s="9" t="s">
        <v>63</v>
      </c>
      <c r="P2" s="9" t="s">
        <v>64</v>
      </c>
      <c r="Q2" s="11" t="s">
        <v>65</v>
      </c>
      <c r="R2" s="11" t="s">
        <v>66</v>
      </c>
      <c r="S2" s="57">
        <v>2023</v>
      </c>
      <c r="T2" s="57">
        <v>2024</v>
      </c>
      <c r="U2" s="57">
        <v>2025</v>
      </c>
      <c r="V2" s="57">
        <v>2026</v>
      </c>
      <c r="W2" s="57">
        <v>2027</v>
      </c>
      <c r="X2" s="57">
        <v>2028</v>
      </c>
      <c r="Y2" s="57">
        <v>2029</v>
      </c>
    </row>
    <row r="3" spans="1:26" ht="41.25" customHeight="1" x14ac:dyDescent="0.25">
      <c r="A3" s="22" t="s">
        <v>67</v>
      </c>
      <c r="B3" s="33" t="s">
        <v>68</v>
      </c>
      <c r="C3" s="33" t="s">
        <v>68</v>
      </c>
      <c r="D3" s="33" t="s">
        <v>68</v>
      </c>
      <c r="E3" s="22" t="s">
        <v>67</v>
      </c>
      <c r="F3" s="22" t="s">
        <v>67</v>
      </c>
      <c r="G3" s="33" t="s">
        <v>68</v>
      </c>
      <c r="H3" s="33" t="s">
        <v>68</v>
      </c>
      <c r="I3" s="56" t="s">
        <v>69</v>
      </c>
      <c r="J3" s="56" t="s">
        <v>67</v>
      </c>
      <c r="K3" s="56" t="s">
        <v>70</v>
      </c>
      <c r="L3" s="56" t="s">
        <v>67</v>
      </c>
      <c r="M3" s="56" t="s">
        <v>71</v>
      </c>
      <c r="N3" s="56" t="s">
        <v>71</v>
      </c>
      <c r="O3" s="56" t="s">
        <v>71</v>
      </c>
      <c r="P3" s="56" t="s">
        <v>72</v>
      </c>
      <c r="Q3" s="56" t="s">
        <v>71</v>
      </c>
      <c r="R3" s="56" t="s">
        <v>71</v>
      </c>
      <c r="S3" s="56" t="s">
        <v>71</v>
      </c>
      <c r="T3" s="56" t="s">
        <v>71</v>
      </c>
      <c r="U3" s="56" t="s">
        <v>71</v>
      </c>
      <c r="V3" s="56" t="s">
        <v>71</v>
      </c>
      <c r="W3" s="56" t="s">
        <v>71</v>
      </c>
      <c r="X3" s="56" t="s">
        <v>71</v>
      </c>
      <c r="Y3" s="56" t="s">
        <v>71</v>
      </c>
    </row>
    <row r="4" spans="1:26" s="20" customFormat="1" ht="29.25" customHeight="1" x14ac:dyDescent="0.2">
      <c r="A4" s="61" t="s">
        <v>464</v>
      </c>
      <c r="B4" s="61" t="str">
        <f>IF(A4="","",VLOOKUP(A4,'Elenco dati'!$A$2:$E$194,5,FALSE))</f>
        <v>ITUM001</v>
      </c>
      <c r="C4" s="61">
        <f>IF(A4="","",VLOOKUP(A4,'Elenco dati'!$A$2:$E$194,2,FALSE))</f>
        <v>10</v>
      </c>
      <c r="D4" s="61" t="str">
        <f>IF(A4="","",VLOOKUP(A4,'Elenco dati'!$A$2:$E$194,3,FALSE))</f>
        <v>UMBRIA</v>
      </c>
      <c r="E4" s="61" t="s">
        <v>73</v>
      </c>
      <c r="F4" s="61" t="s">
        <v>263</v>
      </c>
      <c r="G4" s="61" t="s">
        <v>172</v>
      </c>
      <c r="H4" s="61" t="str">
        <f>IF(F4="","",VLOOKUP(F4,'Elenco dati'!$O$3:$R$50,2,FALSE))</f>
        <v>investimenti in inftastrutture per l'agricoltura e per lo sviluppo socio-economico delle aree rurali</v>
      </c>
      <c r="I4" s="61" t="s">
        <v>782</v>
      </c>
      <c r="J4" s="61" t="s">
        <v>171</v>
      </c>
      <c r="K4" s="61"/>
      <c r="L4" s="61"/>
      <c r="M4" s="151">
        <v>1150000</v>
      </c>
      <c r="N4" s="73"/>
      <c r="O4" s="73"/>
      <c r="P4" s="73"/>
      <c r="Q4" s="151">
        <v>50000</v>
      </c>
      <c r="R4" s="151"/>
      <c r="S4" s="73"/>
      <c r="T4" s="73"/>
      <c r="U4" s="151"/>
      <c r="V4" s="151"/>
      <c r="W4" s="151"/>
      <c r="X4" s="151">
        <v>460000</v>
      </c>
      <c r="Y4" s="151">
        <v>690000</v>
      </c>
      <c r="Z4" s="27" t="str">
        <f>IF(M4&lt;&gt;SUM(S4:Y4),"La somma degli importi di previsione non corrisponde al totale della risorse pubbliche","")</f>
        <v/>
      </c>
    </row>
    <row r="5" spans="1:26" s="21" customFormat="1" ht="29.25" customHeight="1" x14ac:dyDescent="0.25">
      <c r="A5" s="61" t="s">
        <v>464</v>
      </c>
      <c r="B5" s="61" t="str">
        <f>IF(A5="","",VLOOKUP(A5,'Elenco dati'!$A$2:$E$177,5,FALSE))</f>
        <v>ITUM001</v>
      </c>
      <c r="C5" s="61">
        <f>IF(A5="","",VLOOKUP(A5,'Elenco dati'!$A$2:$E$177,2,FALSE))</f>
        <v>10</v>
      </c>
      <c r="D5" s="61" t="str">
        <f>IF(A5="","",VLOOKUP(A5,'Elenco dati'!$A$2:$E$177,3,FALSE))</f>
        <v>UMBRIA</v>
      </c>
      <c r="E5" s="61" t="s">
        <v>73</v>
      </c>
      <c r="F5" s="61" t="s">
        <v>277</v>
      </c>
      <c r="G5" s="61" t="s">
        <v>172</v>
      </c>
      <c r="H5" s="61" t="str">
        <f>IF(F5="","",VLOOKUP(F5,'Elenco dati'!$O$3:$R$50,2,FALSE))</f>
        <v>investimenti non produttivi nelle aree rurali</v>
      </c>
      <c r="I5" s="61" t="s">
        <v>783</v>
      </c>
      <c r="J5" s="61" t="s">
        <v>171</v>
      </c>
      <c r="K5" s="61"/>
      <c r="L5" s="61"/>
      <c r="M5" s="151">
        <v>1386360.74</v>
      </c>
      <c r="N5" s="73"/>
      <c r="O5" s="73"/>
      <c r="P5" s="73"/>
      <c r="Q5" s="151"/>
      <c r="R5" s="151"/>
      <c r="S5" s="73"/>
      <c r="T5" s="73"/>
      <c r="U5" s="151"/>
      <c r="V5" s="151"/>
      <c r="W5" s="151">
        <v>277000</v>
      </c>
      <c r="X5" s="151">
        <v>692000</v>
      </c>
      <c r="Y5" s="151">
        <v>417360.74</v>
      </c>
      <c r="Z5" s="27" t="str">
        <f t="shared" ref="Z5:Z14" si="0">IF(M5&lt;&gt;SUM(S5:Y5),"La somma degli importi di previsione non corrisponde al totale della risorse pubbliche","")</f>
        <v/>
      </c>
    </row>
    <row r="6" spans="1:26" s="21" customFormat="1" ht="29.25" customHeight="1" x14ac:dyDescent="0.25">
      <c r="A6" s="61" t="s">
        <v>464</v>
      </c>
      <c r="B6" s="61" t="str">
        <f>IF(A6="","",VLOOKUP(A6,'Elenco dati'!$A$2:$E$177,5,FALSE))</f>
        <v>ITUM001</v>
      </c>
      <c r="C6" s="61">
        <f>IF(A6="","",VLOOKUP(A6,'Elenco dati'!$A$2:$E$177,2,FALSE))</f>
        <v>10</v>
      </c>
      <c r="D6" s="61" t="str">
        <f>IF(A6="","",VLOOKUP(A6,'Elenco dati'!$A$2:$E$177,3,FALSE))</f>
        <v>UMBRIA</v>
      </c>
      <c r="E6" s="61" t="s">
        <v>73</v>
      </c>
      <c r="F6" s="61" t="s">
        <v>304</v>
      </c>
      <c r="G6" s="61" t="s">
        <v>172</v>
      </c>
      <c r="H6" s="61" t="str">
        <f>IF(F6="","",VLOOKUP(F6,'Elenco dati'!$O$3:$R$50,2,FALSE))</f>
        <v xml:space="preserve">investimenti produttivi non agricoli in aree rurali </v>
      </c>
      <c r="I6" s="61" t="s">
        <v>784</v>
      </c>
      <c r="J6" s="61" t="s">
        <v>171</v>
      </c>
      <c r="K6" s="61"/>
      <c r="L6" s="61"/>
      <c r="M6" s="161">
        <v>457093.63</v>
      </c>
      <c r="N6" s="73"/>
      <c r="O6" s="73"/>
      <c r="P6" s="73"/>
      <c r="Q6" s="151">
        <v>25000</v>
      </c>
      <c r="R6" s="151">
        <v>200000</v>
      </c>
      <c r="S6" s="73"/>
      <c r="T6" s="73"/>
      <c r="U6" s="151"/>
      <c r="V6" s="151"/>
      <c r="W6" s="161">
        <v>91200</v>
      </c>
      <c r="X6" s="161">
        <v>228000</v>
      </c>
      <c r="Y6" s="161">
        <v>137893.63</v>
      </c>
      <c r="Z6" s="27" t="str">
        <f t="shared" si="0"/>
        <v/>
      </c>
    </row>
    <row r="7" spans="1:26" s="21" customFormat="1" ht="29.25" customHeight="1" x14ac:dyDescent="0.25">
      <c r="A7" s="61" t="s">
        <v>464</v>
      </c>
      <c r="B7" s="61" t="str">
        <f>IF(A7="","",VLOOKUP(A7,'Elenco dati'!$A$2:$E$177,5,FALSE))</f>
        <v>ITUM001</v>
      </c>
      <c r="C7" s="61">
        <f>IF(A7="","",VLOOKUP(A7,'Elenco dati'!$A$2:$E$177,2,FALSE))</f>
        <v>10</v>
      </c>
      <c r="D7" s="61" t="str">
        <f>IF(A7="","",VLOOKUP(A7,'Elenco dati'!$A$2:$E$177,3,FALSE))</f>
        <v>UMBRIA</v>
      </c>
      <c r="E7" s="61" t="s">
        <v>73</v>
      </c>
      <c r="F7" s="61" t="s">
        <v>84</v>
      </c>
      <c r="G7" s="61" t="s">
        <v>172</v>
      </c>
      <c r="H7" s="61" t="str">
        <f>IF(F7="","",VLOOKUP(F7,'Elenco dati'!$O$3:$R$50,2,FALSE))</f>
        <v>start up non agricole</v>
      </c>
      <c r="I7" s="61" t="s">
        <v>785</v>
      </c>
      <c r="J7" s="61" t="s">
        <v>171</v>
      </c>
      <c r="K7" s="61"/>
      <c r="L7" s="61"/>
      <c r="M7" s="151">
        <v>100000</v>
      </c>
      <c r="N7" s="73"/>
      <c r="O7" s="73"/>
      <c r="P7" s="73"/>
      <c r="Q7" s="151"/>
      <c r="R7" s="151">
        <v>25000</v>
      </c>
      <c r="S7" s="73"/>
      <c r="T7" s="73"/>
      <c r="U7" s="151"/>
      <c r="V7" s="151"/>
      <c r="W7" s="151">
        <v>20000</v>
      </c>
      <c r="X7" s="151">
        <v>50000</v>
      </c>
      <c r="Y7" s="151">
        <v>30000</v>
      </c>
      <c r="Z7" s="27" t="str">
        <f t="shared" si="0"/>
        <v/>
      </c>
    </row>
    <row r="8" spans="1:26" s="21" customFormat="1" ht="29.25" customHeight="1" x14ac:dyDescent="0.25">
      <c r="A8" s="61" t="s">
        <v>464</v>
      </c>
      <c r="B8" s="61" t="str">
        <f>IF(A8="","",VLOOKUP(A8,'Elenco dati'!$A$2:$E$177,5,FALSE))</f>
        <v>ITUM001</v>
      </c>
      <c r="C8" s="61">
        <f>IF(A8="","",VLOOKUP(A8,'Elenco dati'!$A$2:$E$177,2,FALSE))</f>
        <v>10</v>
      </c>
      <c r="D8" s="61" t="str">
        <f>IF(A8="","",VLOOKUP(A8,'Elenco dati'!$A$2:$E$177,3,FALSE))</f>
        <v>UMBRIA</v>
      </c>
      <c r="E8" s="61" t="s">
        <v>73</v>
      </c>
      <c r="F8" s="61" t="s">
        <v>430</v>
      </c>
      <c r="G8" s="61" t="str">
        <f t="shared" ref="G8:G39" si="1">IF(F8="","",IF(OR(F8="Azione Specifica Leader",F8="Cooperazione Leader"),"Specifica",IF(AND(F8&lt;&gt;"","Azione Specifica Leader",H8&lt;&gt;0,"Cooperazione Leader"),"Ordinaria","")))</f>
        <v>Specifica</v>
      </c>
      <c r="H8" s="61" t="str">
        <f>IF(F8="","",VLOOKUP(F8,'Elenco dati'!$O$3:$R$50,2,FALSE))</f>
        <v>"Inserire descrizione e titolo azione specifica nella cella adiacente"</v>
      </c>
      <c r="I8" s="53" t="s">
        <v>787</v>
      </c>
      <c r="J8" s="61" t="s">
        <v>171</v>
      </c>
      <c r="K8" s="61"/>
      <c r="L8" s="61"/>
      <c r="M8" s="161">
        <v>1400000</v>
      </c>
      <c r="N8" s="73"/>
      <c r="O8" s="73"/>
      <c r="P8" s="73"/>
      <c r="Q8" s="73"/>
      <c r="R8" s="73"/>
      <c r="S8" s="73"/>
      <c r="T8" s="73"/>
      <c r="U8" s="151"/>
      <c r="V8" s="161">
        <v>245000</v>
      </c>
      <c r="W8" s="161">
        <v>443000</v>
      </c>
      <c r="X8" s="161">
        <v>502000</v>
      </c>
      <c r="Y8" s="161">
        <v>210000</v>
      </c>
      <c r="Z8" s="27" t="str">
        <f t="shared" si="0"/>
        <v/>
      </c>
    </row>
    <row r="9" spans="1:26" s="21" customFormat="1" ht="29.25" customHeight="1" x14ac:dyDescent="0.25">
      <c r="A9" s="61" t="s">
        <v>464</v>
      </c>
      <c r="B9" s="61" t="str">
        <f>IF(A9="","",VLOOKUP(A9,'Elenco dati'!$A$2:$E$177,5,FALSE))</f>
        <v>ITUM001</v>
      </c>
      <c r="C9" s="61">
        <f>IF(A9="","",VLOOKUP(A9,'Elenco dati'!$A$2:$E$177,2,FALSE))</f>
        <v>10</v>
      </c>
      <c r="D9" s="61" t="str">
        <f>IF(A9="","",VLOOKUP(A9,'Elenco dati'!$A$2:$E$177,3,FALSE))</f>
        <v>UMBRIA</v>
      </c>
      <c r="E9" s="61" t="s">
        <v>73</v>
      </c>
      <c r="F9" s="61" t="s">
        <v>430</v>
      </c>
      <c r="G9" s="61" t="str">
        <f t="shared" si="1"/>
        <v>Specifica</v>
      </c>
      <c r="H9" s="61" t="str">
        <f>IF(F9="","",VLOOKUP(F9,'Elenco dati'!$O$3:$R$50,2,FALSE))</f>
        <v>"Inserire descrizione e titolo azione specifica nella cella adiacente"</v>
      </c>
      <c r="I9" s="53" t="s">
        <v>786</v>
      </c>
      <c r="J9" s="61" t="s">
        <v>183</v>
      </c>
      <c r="K9" s="61"/>
      <c r="L9" s="61"/>
      <c r="M9" s="151">
        <v>40000</v>
      </c>
      <c r="N9" s="73"/>
      <c r="O9" s="73"/>
      <c r="P9" s="73"/>
      <c r="Q9" s="73"/>
      <c r="R9" s="73"/>
      <c r="S9" s="73"/>
      <c r="T9" s="73"/>
      <c r="U9" s="151"/>
      <c r="V9" s="151"/>
      <c r="W9" s="151">
        <v>24000</v>
      </c>
      <c r="X9" s="151">
        <v>16000</v>
      </c>
      <c r="Y9" s="151"/>
      <c r="Z9" s="27" t="str">
        <f t="shared" si="0"/>
        <v/>
      </c>
    </row>
    <row r="10" spans="1:26" s="21" customFormat="1" ht="29.25" customHeight="1" x14ac:dyDescent="0.25">
      <c r="A10" s="61" t="s">
        <v>464</v>
      </c>
      <c r="B10" s="61" t="str">
        <f>IF(A10="","",VLOOKUP(A10,'Elenco dati'!$A$2:$E$177,5,FALSE))</f>
        <v>ITUM001</v>
      </c>
      <c r="C10" s="61">
        <f>IF(A10="","",VLOOKUP(A10,'Elenco dati'!$A$2:$E$177,2,FALSE))</f>
        <v>10</v>
      </c>
      <c r="D10" s="61" t="str">
        <f>IF(A10="","",VLOOKUP(A10,'Elenco dati'!$A$2:$E$177,3,FALSE))</f>
        <v>UMBRIA</v>
      </c>
      <c r="E10" s="61" t="s">
        <v>73</v>
      </c>
      <c r="F10" s="61" t="s">
        <v>425</v>
      </c>
      <c r="G10" s="61" t="str">
        <f t="shared" si="1"/>
        <v>Specifica</v>
      </c>
      <c r="H10" s="61" t="str">
        <f>IF(F10="","",VLOOKUP(F10,'Elenco dati'!$O$3:$R$50,2,FALSE))</f>
        <v>Cooperazione interterritoriale e interregionale o Cooperazione Transnazionale</v>
      </c>
      <c r="I10" s="53" t="s">
        <v>788</v>
      </c>
      <c r="J10" s="61" t="s">
        <v>183</v>
      </c>
      <c r="K10" s="61"/>
      <c r="L10" s="61"/>
      <c r="M10" s="151">
        <v>170000</v>
      </c>
      <c r="N10" s="73"/>
      <c r="O10" s="73"/>
      <c r="P10" s="73"/>
      <c r="Q10" s="73"/>
      <c r="R10" s="73"/>
      <c r="S10" s="73"/>
      <c r="T10" s="73"/>
      <c r="U10" s="151"/>
      <c r="V10" s="162">
        <v>29000</v>
      </c>
      <c r="W10" s="162">
        <v>48000</v>
      </c>
      <c r="X10" s="162">
        <v>63000</v>
      </c>
      <c r="Y10" s="162">
        <v>30000</v>
      </c>
      <c r="Z10" s="27" t="str">
        <f t="shared" si="0"/>
        <v/>
      </c>
    </row>
    <row r="11" spans="1:26" s="21" customFormat="1" ht="29.25" customHeight="1" x14ac:dyDescent="0.25">
      <c r="A11" s="61" t="s">
        <v>464</v>
      </c>
      <c r="B11" s="61" t="str">
        <f>IF(A11="","",VLOOKUP(A11,'Elenco dati'!$A$2:$E$177,5,FALSE))</f>
        <v>ITUM001</v>
      </c>
      <c r="C11" s="61">
        <f>IF(A11="","",VLOOKUP(A11,'Elenco dati'!$A$2:$E$177,2,FALSE))</f>
        <v>10</v>
      </c>
      <c r="D11" s="61" t="str">
        <f>IF(A11="","",VLOOKUP(A11,'Elenco dati'!$A$2:$E$177,3,FALSE))</f>
        <v>UMBRIA</v>
      </c>
      <c r="E11" s="61" t="s">
        <v>73</v>
      </c>
      <c r="F11" s="61" t="s">
        <v>425</v>
      </c>
      <c r="G11" s="61" t="str">
        <f t="shared" si="1"/>
        <v>Specifica</v>
      </c>
      <c r="H11" s="61" t="str">
        <f>IF(F11="","",VLOOKUP(F11,'Elenco dati'!$O$3:$R$50,2,FALSE))</f>
        <v>Cooperazione interterritoriale e interregionale o Cooperazione Transnazionale</v>
      </c>
      <c r="I11" s="53" t="s">
        <v>789</v>
      </c>
      <c r="J11" s="61" t="s">
        <v>183</v>
      </c>
      <c r="K11" s="61"/>
      <c r="L11" s="61"/>
      <c r="M11" s="161">
        <v>0</v>
      </c>
      <c r="N11" s="73"/>
      <c r="O11" s="73"/>
      <c r="P11" s="73"/>
      <c r="Q11" s="73"/>
      <c r="R11" s="73"/>
      <c r="S11" s="73"/>
      <c r="T11" s="73"/>
      <c r="U11" s="151"/>
      <c r="V11" s="161">
        <v>0</v>
      </c>
      <c r="W11" s="161">
        <v>0</v>
      </c>
      <c r="X11" s="161">
        <v>0</v>
      </c>
      <c r="Y11" s="151"/>
      <c r="Z11" s="27" t="str">
        <f t="shared" si="0"/>
        <v/>
      </c>
    </row>
    <row r="12" spans="1:26" s="21" customFormat="1" ht="29.25" customHeight="1" x14ac:dyDescent="0.25">
      <c r="A12" s="61" t="s">
        <v>464</v>
      </c>
      <c r="B12" s="61" t="str">
        <f>IF(A12="","",VLOOKUP(A12,'Elenco dati'!$A$2:$E$177,5,FALSE))</f>
        <v>ITUM001</v>
      </c>
      <c r="C12" s="61">
        <f>IF(A12="","",VLOOKUP(A12,'Elenco dati'!$A$2:$E$177,2,FALSE))</f>
        <v>10</v>
      </c>
      <c r="D12" s="61" t="str">
        <f>IF(A12="","",VLOOKUP(A12,'Elenco dati'!$A$2:$E$177,3,FALSE))</f>
        <v>UMBRIA</v>
      </c>
      <c r="E12" s="61" t="s">
        <v>73</v>
      </c>
      <c r="F12" s="61" t="s">
        <v>425</v>
      </c>
      <c r="G12" s="61" t="str">
        <f t="shared" si="1"/>
        <v>Specifica</v>
      </c>
      <c r="H12" s="61" t="str">
        <f>IF(F12="","",VLOOKUP(F12,'Elenco dati'!$O$3:$R$50,2,FALSE))</f>
        <v>Cooperazione interterritoriale e interregionale o Cooperazione Transnazionale</v>
      </c>
      <c r="I12" s="53" t="s">
        <v>790</v>
      </c>
      <c r="J12" s="61" t="s">
        <v>183</v>
      </c>
      <c r="K12" s="61"/>
      <c r="L12" s="61"/>
      <c r="M12" s="161">
        <v>40000</v>
      </c>
      <c r="N12" s="73"/>
      <c r="O12" s="73"/>
      <c r="P12" s="73"/>
      <c r="Q12" s="73"/>
      <c r="R12" s="73"/>
      <c r="S12" s="73"/>
      <c r="T12" s="73"/>
      <c r="U12" s="151"/>
      <c r="V12" s="151"/>
      <c r="W12" s="161">
        <v>8000</v>
      </c>
      <c r="X12" s="161">
        <v>28000</v>
      </c>
      <c r="Y12" s="161">
        <v>4000</v>
      </c>
      <c r="Z12" s="27" t="str">
        <f t="shared" si="0"/>
        <v/>
      </c>
    </row>
    <row r="13" spans="1:26" s="21" customFormat="1" ht="29.25" customHeight="1" x14ac:dyDescent="0.25">
      <c r="A13" s="61" t="s">
        <v>464</v>
      </c>
      <c r="B13" s="61" t="str">
        <f>IF(A13="","",VLOOKUP(A13,'Elenco dati'!$A$2:$E$177,5,FALSE))</f>
        <v>ITUM001</v>
      </c>
      <c r="C13" s="61">
        <f>IF(A13="","",VLOOKUP(A13,'Elenco dati'!$A$2:$E$177,2,FALSE))</f>
        <v>10</v>
      </c>
      <c r="D13" s="61" t="str">
        <f>IF(A13="","",VLOOKUP(A13,'Elenco dati'!$A$2:$E$177,3,FALSE))</f>
        <v>UMBRIA</v>
      </c>
      <c r="E13" s="61" t="s">
        <v>74</v>
      </c>
      <c r="F13" s="61" t="s">
        <v>434</v>
      </c>
      <c r="G13" s="61" t="s">
        <v>172</v>
      </c>
      <c r="H13" s="61" t="str">
        <f>IF(F13="","",VLOOKUP(F13,'Elenco dati'!$O$3:$R$50,2,FALSE))</f>
        <v>Costi di gestione GAL</v>
      </c>
      <c r="I13" s="53"/>
      <c r="J13" s="61" t="s">
        <v>183</v>
      </c>
      <c r="K13" s="61"/>
      <c r="L13" s="61"/>
      <c r="M13" s="161">
        <v>589958.46</v>
      </c>
      <c r="N13" s="73"/>
      <c r="O13" s="73"/>
      <c r="P13" s="73"/>
      <c r="Q13" s="73"/>
      <c r="R13" s="73"/>
      <c r="S13" s="73"/>
      <c r="T13" s="73"/>
      <c r="U13" s="151"/>
      <c r="V13" s="161">
        <v>165716</v>
      </c>
      <c r="W13" s="161">
        <v>165716</v>
      </c>
      <c r="X13" s="161">
        <v>165716</v>
      </c>
      <c r="Y13" s="161">
        <v>92810.46</v>
      </c>
      <c r="Z13" s="27" t="str">
        <f t="shared" si="0"/>
        <v/>
      </c>
    </row>
    <row r="14" spans="1:26" s="21" customFormat="1" ht="29.25" customHeight="1" x14ac:dyDescent="0.25">
      <c r="A14" s="61" t="s">
        <v>464</v>
      </c>
      <c r="B14" s="61" t="str">
        <f>IF(A14="","",VLOOKUP(A14,'Elenco dati'!$A$2:$E$177,5,FALSE))</f>
        <v>ITUM001</v>
      </c>
      <c r="C14" s="61">
        <f>IF(A14="","",VLOOKUP(A14,'Elenco dati'!$A$2:$E$177,2,FALSE))</f>
        <v>10</v>
      </c>
      <c r="D14" s="61" t="str">
        <f>IF(A14="","",VLOOKUP(A14,'Elenco dati'!$A$2:$E$177,3,FALSE))</f>
        <v>UMBRIA</v>
      </c>
      <c r="E14" s="61" t="s">
        <v>74</v>
      </c>
      <c r="F14" s="61" t="s">
        <v>438</v>
      </c>
      <c r="G14" s="61" t="s">
        <v>172</v>
      </c>
      <c r="H14" s="61" t="str">
        <f>IF(F14="","",VLOOKUP(F14,'Elenco dati'!$O$3:$R$50,2,FALSE))</f>
        <v>Costi di animazione SSL</v>
      </c>
      <c r="I14" s="53"/>
      <c r="J14" s="61" t="s">
        <v>183</v>
      </c>
      <c r="K14" s="61"/>
      <c r="L14" s="61"/>
      <c r="M14" s="161">
        <v>274538.08</v>
      </c>
      <c r="N14" s="73"/>
      <c r="O14" s="73"/>
      <c r="P14" s="73"/>
      <c r="Q14" s="73"/>
      <c r="R14" s="73"/>
      <c r="S14" s="73"/>
      <c r="T14" s="73"/>
      <c r="U14" s="151"/>
      <c r="V14" s="161">
        <v>74102</v>
      </c>
      <c r="W14" s="161">
        <v>74102</v>
      </c>
      <c r="X14" s="161">
        <v>74102</v>
      </c>
      <c r="Y14" s="161">
        <v>52232.08</v>
      </c>
      <c r="Z14" s="27" t="str">
        <f t="shared" si="0"/>
        <v/>
      </c>
    </row>
    <row r="15" spans="1:26" s="21" customFormat="1" ht="29.25" customHeight="1" x14ac:dyDescent="0.25">
      <c r="A15" s="61"/>
      <c r="B15" s="61" t="str">
        <f>IF(A15="","",VLOOKUP(A15,'Elenco dati'!$A$2:$E$177,5,FALSE))</f>
        <v/>
      </c>
      <c r="C15" s="61" t="str">
        <f>IF(A15="","",VLOOKUP(A15,'Elenco dati'!$A$2:$E$177,2,FALSE))</f>
        <v/>
      </c>
      <c r="D15" s="61" t="str">
        <f>IF(A15="","",VLOOKUP(A15,'Elenco dati'!$A$2:$E$177,3,FALSE))</f>
        <v/>
      </c>
      <c r="E15" s="61"/>
      <c r="F15" s="61"/>
      <c r="G15" s="61" t="str">
        <f t="shared" si="1"/>
        <v/>
      </c>
      <c r="H15" s="61" t="str">
        <f>IF(F15="","",VLOOKUP(F15,'Elenco dati'!$O$3:$R$50,2,FALSE))</f>
        <v/>
      </c>
      <c r="I15" s="61"/>
      <c r="J15" s="61"/>
      <c r="K15" s="61"/>
      <c r="L15" s="61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27" t="str">
        <f t="shared" ref="Z15:Z24" si="2">IF(M15&lt;&gt;SUM(S15:Y15),"La somma degli importi di previsione non corrisponde al totale della risorse pubbliche","")</f>
        <v/>
      </c>
    </row>
    <row r="16" spans="1:26" s="21" customFormat="1" ht="29.25" customHeight="1" x14ac:dyDescent="0.25">
      <c r="A16" s="61"/>
      <c r="B16" s="61" t="str">
        <f>IF(A16="","",VLOOKUP(A16,'Elenco dati'!$A$2:$E$177,5,FALSE))</f>
        <v/>
      </c>
      <c r="C16" s="61" t="str">
        <f>IF(A16="","",VLOOKUP(A16,'Elenco dati'!$A$2:$E$177,2,FALSE))</f>
        <v/>
      </c>
      <c r="D16" s="61" t="str">
        <f>IF(A16="","",VLOOKUP(A16,'Elenco dati'!$A$2:$E$177,3,FALSE))</f>
        <v/>
      </c>
      <c r="E16" s="61"/>
      <c r="F16" s="61"/>
      <c r="G16" s="61" t="str">
        <f t="shared" si="1"/>
        <v/>
      </c>
      <c r="H16" s="61" t="str">
        <f>IF(F16="","",VLOOKUP(F16,'Elenco dati'!$O$3:$R$50,2,FALSE))</f>
        <v/>
      </c>
      <c r="I16" s="61"/>
      <c r="J16" s="61"/>
      <c r="K16" s="61"/>
      <c r="L16" s="61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27" t="str">
        <f t="shared" si="2"/>
        <v/>
      </c>
    </row>
    <row r="17" spans="1:26" s="21" customFormat="1" ht="29.25" customHeight="1" x14ac:dyDescent="0.25">
      <c r="A17" s="61"/>
      <c r="B17" s="61" t="str">
        <f>IF(A17="","",VLOOKUP(A17,'Elenco dati'!$A$2:$E$177,5,FALSE))</f>
        <v/>
      </c>
      <c r="C17" s="61" t="str">
        <f>IF(A17="","",VLOOKUP(A17,'Elenco dati'!$A$2:$E$177,2,FALSE))</f>
        <v/>
      </c>
      <c r="D17" s="61" t="str">
        <f>IF(A17="","",VLOOKUP(A17,'Elenco dati'!$A$2:$E$177,3,FALSE))</f>
        <v/>
      </c>
      <c r="E17" s="61"/>
      <c r="F17" s="61"/>
      <c r="G17" s="61" t="str">
        <f t="shared" si="1"/>
        <v/>
      </c>
      <c r="H17" s="61" t="str">
        <f>IF(F17="","",VLOOKUP(F17,'Elenco dati'!$O$3:$R$50,2,FALSE))</f>
        <v/>
      </c>
      <c r="I17" s="61"/>
      <c r="J17" s="61"/>
      <c r="K17" s="61"/>
      <c r="L17" s="61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27" t="str">
        <f t="shared" si="2"/>
        <v/>
      </c>
    </row>
    <row r="18" spans="1:26" s="21" customFormat="1" ht="29.25" customHeight="1" x14ac:dyDescent="0.25">
      <c r="A18" s="61"/>
      <c r="B18" s="61" t="str">
        <f>IF(A18="","",VLOOKUP(A18,'Elenco dati'!$A$2:$E$177,5,FALSE))</f>
        <v/>
      </c>
      <c r="C18" s="61" t="str">
        <f>IF(A18="","",VLOOKUP(A18,'Elenco dati'!$A$2:$E$177,2,FALSE))</f>
        <v/>
      </c>
      <c r="D18" s="61" t="str">
        <f>IF(A18="","",VLOOKUP(A18,'Elenco dati'!$A$2:$E$177,3,FALSE))</f>
        <v/>
      </c>
      <c r="E18" s="61"/>
      <c r="F18" s="61"/>
      <c r="G18" s="61" t="str">
        <f t="shared" si="1"/>
        <v/>
      </c>
      <c r="H18" s="61" t="str">
        <f>IF(F18="","",VLOOKUP(F18,'Elenco dati'!$O$3:$R$50,2,FALSE))</f>
        <v/>
      </c>
      <c r="I18" s="61"/>
      <c r="J18" s="61"/>
      <c r="K18" s="61"/>
      <c r="L18" s="61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27" t="str">
        <f t="shared" si="2"/>
        <v/>
      </c>
    </row>
    <row r="19" spans="1:26" s="21" customFormat="1" ht="29.25" customHeight="1" x14ac:dyDescent="0.25">
      <c r="A19" s="61"/>
      <c r="B19" s="61" t="str">
        <f>IF(A19="","",VLOOKUP(A19,'Elenco dati'!$A$2:$E$177,5,FALSE))</f>
        <v/>
      </c>
      <c r="C19" s="61" t="str">
        <f>IF(A19="","",VLOOKUP(A19,'Elenco dati'!$A$2:$E$177,2,FALSE))</f>
        <v/>
      </c>
      <c r="D19" s="61" t="str">
        <f>IF(A19="","",VLOOKUP(A19,'Elenco dati'!$A$2:$E$177,3,FALSE))</f>
        <v/>
      </c>
      <c r="E19" s="61"/>
      <c r="F19" s="61"/>
      <c r="G19" s="61" t="str">
        <f t="shared" si="1"/>
        <v/>
      </c>
      <c r="H19" s="61" t="str">
        <f>IF(F19="","",VLOOKUP(F19,'Elenco dati'!$O$3:$R$50,2,FALSE))</f>
        <v/>
      </c>
      <c r="I19" s="61"/>
      <c r="J19" s="61"/>
      <c r="K19" s="61"/>
      <c r="L19" s="61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27" t="str">
        <f t="shared" si="2"/>
        <v/>
      </c>
    </row>
    <row r="20" spans="1:26" s="21" customFormat="1" ht="29.25" customHeight="1" x14ac:dyDescent="0.25">
      <c r="A20" s="61"/>
      <c r="B20" s="61" t="str">
        <f>IF(A20="","",VLOOKUP(A20,'Elenco dati'!$A$2:$E$177,5,FALSE))</f>
        <v/>
      </c>
      <c r="C20" s="61" t="str">
        <f>IF(A20="","",VLOOKUP(A20,'Elenco dati'!$A$2:$E$177,2,FALSE))</f>
        <v/>
      </c>
      <c r="D20" s="61" t="str">
        <f>IF(A20="","",VLOOKUP(A20,'Elenco dati'!$A$2:$E$177,3,FALSE))</f>
        <v/>
      </c>
      <c r="E20" s="61"/>
      <c r="F20" s="61"/>
      <c r="G20" s="61" t="str">
        <f t="shared" si="1"/>
        <v/>
      </c>
      <c r="H20" s="61" t="str">
        <f>IF(F20="","",VLOOKUP(F20,'Elenco dati'!$O$3:$R$50,2,FALSE))</f>
        <v/>
      </c>
      <c r="I20" s="61"/>
      <c r="J20" s="61"/>
      <c r="K20" s="61"/>
      <c r="L20" s="61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27" t="str">
        <f t="shared" si="2"/>
        <v/>
      </c>
    </row>
    <row r="21" spans="1:26" s="21" customFormat="1" ht="29.25" customHeight="1" x14ac:dyDescent="0.25">
      <c r="A21" s="61"/>
      <c r="B21" s="61" t="str">
        <f>IF(A21="","",VLOOKUP(A21,'Elenco dati'!$A$2:$E$177,5,FALSE))</f>
        <v/>
      </c>
      <c r="C21" s="61" t="str">
        <f>IF(A21="","",VLOOKUP(A21,'Elenco dati'!$A$2:$E$177,2,FALSE))</f>
        <v/>
      </c>
      <c r="D21" s="61" t="str">
        <f>IF(A21="","",VLOOKUP(A21,'Elenco dati'!$A$2:$E$177,3,FALSE))</f>
        <v/>
      </c>
      <c r="E21" s="61"/>
      <c r="F21" s="61"/>
      <c r="G21" s="61" t="str">
        <f t="shared" si="1"/>
        <v/>
      </c>
      <c r="H21" s="61" t="str">
        <f>IF(F21="","",VLOOKUP(F21,'Elenco dati'!$O$3:$R$50,2,FALSE))</f>
        <v/>
      </c>
      <c r="I21" s="61"/>
      <c r="J21" s="61"/>
      <c r="K21" s="61"/>
      <c r="L21" s="61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27" t="str">
        <f t="shared" si="2"/>
        <v/>
      </c>
    </row>
    <row r="22" spans="1:26" s="21" customFormat="1" ht="29.25" customHeight="1" x14ac:dyDescent="0.25">
      <c r="A22" s="61"/>
      <c r="B22" s="61" t="str">
        <f>IF(A22="","",VLOOKUP(A22,'Elenco dati'!$A$2:$E$177,5,FALSE))</f>
        <v/>
      </c>
      <c r="C22" s="61" t="str">
        <f>IF(A22="","",VLOOKUP(A22,'Elenco dati'!$A$2:$E$177,2,FALSE))</f>
        <v/>
      </c>
      <c r="D22" s="61" t="str">
        <f>IF(A22="","",VLOOKUP(A22,'Elenco dati'!$A$2:$E$177,3,FALSE))</f>
        <v/>
      </c>
      <c r="E22" s="61"/>
      <c r="F22" s="61"/>
      <c r="G22" s="61" t="str">
        <f t="shared" si="1"/>
        <v/>
      </c>
      <c r="H22" s="61" t="str">
        <f>IF(F22="","",VLOOKUP(F22,'Elenco dati'!$O$3:$R$50,2,FALSE))</f>
        <v/>
      </c>
      <c r="I22" s="61"/>
      <c r="J22" s="61"/>
      <c r="K22" s="61"/>
      <c r="L22" s="61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27" t="str">
        <f t="shared" si="2"/>
        <v/>
      </c>
    </row>
    <row r="23" spans="1:26" s="21" customFormat="1" ht="29.25" customHeight="1" x14ac:dyDescent="0.25">
      <c r="A23" s="61"/>
      <c r="B23" s="61" t="str">
        <f>IF(A23="","",VLOOKUP(A23,'Elenco dati'!$A$2:$E$177,5,FALSE))</f>
        <v/>
      </c>
      <c r="C23" s="61" t="str">
        <f>IF(A23="","",VLOOKUP(A23,'Elenco dati'!$A$2:$E$177,2,FALSE))</f>
        <v/>
      </c>
      <c r="D23" s="61" t="str">
        <f>IF(A23="","",VLOOKUP(A23,'Elenco dati'!$A$2:$E$177,3,FALSE))</f>
        <v/>
      </c>
      <c r="E23" s="61"/>
      <c r="F23" s="61"/>
      <c r="G23" s="61" t="str">
        <f t="shared" si="1"/>
        <v/>
      </c>
      <c r="H23" s="61" t="str">
        <f>IF(F23="","",VLOOKUP(F23,'Elenco dati'!$O$3:$R$50,2,FALSE))</f>
        <v/>
      </c>
      <c r="I23" s="61"/>
      <c r="J23" s="61"/>
      <c r="K23" s="61"/>
      <c r="L23" s="61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27" t="str">
        <f t="shared" si="2"/>
        <v/>
      </c>
    </row>
    <row r="24" spans="1:26" s="21" customFormat="1" ht="29.25" customHeight="1" x14ac:dyDescent="0.25">
      <c r="A24" s="61"/>
      <c r="B24" s="61" t="str">
        <f>IF(A24="","",VLOOKUP(A24,'Elenco dati'!$A$2:$E$177,5,FALSE))</f>
        <v/>
      </c>
      <c r="C24" s="61" t="str">
        <f>IF(A24="","",VLOOKUP(A24,'Elenco dati'!$A$2:$E$177,2,FALSE))</f>
        <v/>
      </c>
      <c r="D24" s="61" t="str">
        <f>IF(A24="","",VLOOKUP(A24,'Elenco dati'!$A$2:$E$177,3,FALSE))</f>
        <v/>
      </c>
      <c r="E24" s="61"/>
      <c r="F24" s="61"/>
      <c r="G24" s="61" t="str">
        <f t="shared" si="1"/>
        <v/>
      </c>
      <c r="H24" s="61" t="str">
        <f>IF(F24="","",VLOOKUP(F24,'Elenco dati'!$O$3:$R$50,2,FALSE))</f>
        <v/>
      </c>
      <c r="I24" s="61"/>
      <c r="J24" s="61"/>
      <c r="K24" s="61"/>
      <c r="L24" s="61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27" t="str">
        <f t="shared" si="2"/>
        <v/>
      </c>
    </row>
    <row r="25" spans="1:26" s="21" customFormat="1" ht="29.25" customHeight="1" x14ac:dyDescent="0.25">
      <c r="A25" s="61"/>
      <c r="B25" s="61" t="str">
        <f>IF(A25="","",VLOOKUP(A25,'Elenco dati'!$A$2:$E$177,5,FALSE))</f>
        <v/>
      </c>
      <c r="C25" s="61" t="str">
        <f>IF(A25="","",VLOOKUP(A25,'Elenco dati'!$A$2:$E$177,2,FALSE))</f>
        <v/>
      </c>
      <c r="D25" s="61" t="str">
        <f>IF(A25="","",VLOOKUP(A25,'Elenco dati'!$A$2:$E$177,3,FALSE))</f>
        <v/>
      </c>
      <c r="E25" s="61"/>
      <c r="F25" s="61"/>
      <c r="G25" s="61" t="str">
        <f t="shared" si="1"/>
        <v/>
      </c>
      <c r="H25" s="61" t="str">
        <f>IF(F25="","",VLOOKUP(F25,'Elenco dati'!$O$3:$R$50,2,FALSE))</f>
        <v/>
      </c>
      <c r="I25" s="61"/>
      <c r="J25" s="61"/>
      <c r="K25" s="61"/>
      <c r="L25" s="61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27" t="str">
        <f t="shared" ref="Z25:Z39" si="3">IF(M25&lt;&gt;SUM(S25:Y25),"La somma degli importi di previsione non corrisponde al totale della risorse pubbliche","")</f>
        <v/>
      </c>
    </row>
    <row r="26" spans="1:26" s="21" customFormat="1" ht="29.25" customHeight="1" x14ac:dyDescent="0.25">
      <c r="A26" s="61"/>
      <c r="B26" s="61" t="str">
        <f>IF(A26="","",VLOOKUP(A26,'Elenco dati'!$A$2:$E$177,5,FALSE))</f>
        <v/>
      </c>
      <c r="C26" s="61" t="str">
        <f>IF(A26="","",VLOOKUP(A26,'Elenco dati'!$A$2:$E$177,2,FALSE))</f>
        <v/>
      </c>
      <c r="D26" s="61" t="str">
        <f>IF(A26="","",VLOOKUP(A26,'Elenco dati'!$A$2:$E$177,3,FALSE))</f>
        <v/>
      </c>
      <c r="E26" s="61"/>
      <c r="F26" s="61"/>
      <c r="G26" s="61" t="str">
        <f t="shared" si="1"/>
        <v/>
      </c>
      <c r="H26" s="61" t="str">
        <f>IF(F26="","",VLOOKUP(F26,'Elenco dati'!$O$3:$R$50,2,FALSE))</f>
        <v/>
      </c>
      <c r="I26" s="61"/>
      <c r="J26" s="61"/>
      <c r="K26" s="61"/>
      <c r="L26" s="61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27" t="str">
        <f t="shared" si="3"/>
        <v/>
      </c>
    </row>
    <row r="27" spans="1:26" s="21" customFormat="1" ht="29.25" customHeight="1" x14ac:dyDescent="0.25">
      <c r="A27" s="61"/>
      <c r="B27" s="61" t="str">
        <f>IF(A27="","",VLOOKUP(A27,'Elenco dati'!$A$2:$E$177,5,FALSE))</f>
        <v/>
      </c>
      <c r="C27" s="61" t="str">
        <f>IF(A27="","",VLOOKUP(A27,'Elenco dati'!$A$2:$E$177,2,FALSE))</f>
        <v/>
      </c>
      <c r="D27" s="61" t="str">
        <f>IF(A27="","",VLOOKUP(A27,'Elenco dati'!$A$2:$E$177,3,FALSE))</f>
        <v/>
      </c>
      <c r="E27" s="61"/>
      <c r="F27" s="61"/>
      <c r="G27" s="61" t="str">
        <f t="shared" si="1"/>
        <v/>
      </c>
      <c r="H27" s="61" t="str">
        <f>IF(F27="","",VLOOKUP(F27,'Elenco dati'!$O$3:$R$50,2,FALSE))</f>
        <v/>
      </c>
      <c r="I27" s="61"/>
      <c r="J27" s="61"/>
      <c r="K27" s="61"/>
      <c r="L27" s="61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27" t="str">
        <f t="shared" si="3"/>
        <v/>
      </c>
    </row>
    <row r="28" spans="1:26" s="21" customFormat="1" ht="29.25" customHeight="1" x14ac:dyDescent="0.25">
      <c r="A28" s="61"/>
      <c r="B28" s="61" t="str">
        <f>IF(A28="","",VLOOKUP(A28,'Elenco dati'!$A$2:$E$177,5,FALSE))</f>
        <v/>
      </c>
      <c r="C28" s="61" t="str">
        <f>IF(A28="","",VLOOKUP(A28,'Elenco dati'!$A$2:$E$177,2,FALSE))</f>
        <v/>
      </c>
      <c r="D28" s="61" t="str">
        <f>IF(A28="","",VLOOKUP(A28,'Elenco dati'!$A$2:$E$177,3,FALSE))</f>
        <v/>
      </c>
      <c r="E28" s="61"/>
      <c r="F28" s="61"/>
      <c r="G28" s="61" t="str">
        <f t="shared" si="1"/>
        <v/>
      </c>
      <c r="H28" s="61" t="str">
        <f>IF(F28="","",VLOOKUP(F28,'Elenco dati'!$O$3:$R$50,2,FALSE))</f>
        <v/>
      </c>
      <c r="I28" s="61"/>
      <c r="J28" s="61"/>
      <c r="K28" s="61"/>
      <c r="L28" s="61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27" t="str">
        <f t="shared" si="3"/>
        <v/>
      </c>
    </row>
    <row r="29" spans="1:26" s="21" customFormat="1" ht="29.25" customHeight="1" x14ac:dyDescent="0.25">
      <c r="A29" s="61"/>
      <c r="B29" s="61" t="str">
        <f>IF(A29="","",VLOOKUP(A29,'Elenco dati'!$A$2:$E$177,5,FALSE))</f>
        <v/>
      </c>
      <c r="C29" s="61" t="str">
        <f>IF(A29="","",VLOOKUP(A29,'Elenco dati'!$A$2:$E$177,2,FALSE))</f>
        <v/>
      </c>
      <c r="D29" s="61" t="str">
        <f>IF(A29="","",VLOOKUP(A29,'Elenco dati'!$A$2:$E$177,3,FALSE))</f>
        <v/>
      </c>
      <c r="E29" s="61"/>
      <c r="F29" s="61"/>
      <c r="G29" s="61" t="str">
        <f t="shared" si="1"/>
        <v/>
      </c>
      <c r="H29" s="61" t="str">
        <f>IF(F29="","",VLOOKUP(F29,'Elenco dati'!$O$3:$R$50,2,FALSE))</f>
        <v/>
      </c>
      <c r="I29" s="61"/>
      <c r="J29" s="61"/>
      <c r="K29" s="61"/>
      <c r="L29" s="61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27" t="str">
        <f t="shared" si="3"/>
        <v/>
      </c>
    </row>
    <row r="30" spans="1:26" s="21" customFormat="1" ht="29.25" customHeight="1" x14ac:dyDescent="0.25">
      <c r="A30" s="61"/>
      <c r="B30" s="61" t="str">
        <f>IF(A30="","",VLOOKUP(A30,'Elenco dati'!$A$2:$E$177,5,FALSE))</f>
        <v/>
      </c>
      <c r="C30" s="61" t="str">
        <f>IF(A30="","",VLOOKUP(A30,'Elenco dati'!$A$2:$E$177,2,FALSE))</f>
        <v/>
      </c>
      <c r="D30" s="61" t="str">
        <f>IF(A30="","",VLOOKUP(A30,'Elenco dati'!$A$2:$E$177,3,FALSE))</f>
        <v/>
      </c>
      <c r="E30" s="61"/>
      <c r="F30" s="61"/>
      <c r="G30" s="61" t="str">
        <f t="shared" si="1"/>
        <v/>
      </c>
      <c r="H30" s="61" t="str">
        <f>IF(F30="","",VLOOKUP(F30,'Elenco dati'!$O$3:$R$50,2,FALSE))</f>
        <v/>
      </c>
      <c r="I30" s="61"/>
      <c r="J30" s="61"/>
      <c r="K30" s="61"/>
      <c r="L30" s="61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27" t="str">
        <f t="shared" si="3"/>
        <v/>
      </c>
    </row>
    <row r="31" spans="1:26" s="21" customFormat="1" ht="29.25" customHeight="1" x14ac:dyDescent="0.25">
      <c r="A31" s="61"/>
      <c r="B31" s="61" t="str">
        <f>IF(A31="","",VLOOKUP(A31,'Elenco dati'!$A$2:$E$177,5,FALSE))</f>
        <v/>
      </c>
      <c r="C31" s="61" t="str">
        <f>IF(A31="","",VLOOKUP(A31,'Elenco dati'!$A$2:$E$177,2,FALSE))</f>
        <v/>
      </c>
      <c r="D31" s="61" t="str">
        <f>IF(A31="","",VLOOKUP(A31,'Elenco dati'!$A$2:$E$177,3,FALSE))</f>
        <v/>
      </c>
      <c r="E31" s="61"/>
      <c r="F31" s="61"/>
      <c r="G31" s="61" t="str">
        <f t="shared" si="1"/>
        <v/>
      </c>
      <c r="H31" s="61" t="str">
        <f>IF(F31="","",VLOOKUP(F31,'Elenco dati'!$O$3:$R$50,2,FALSE))</f>
        <v/>
      </c>
      <c r="I31" s="61"/>
      <c r="J31" s="61"/>
      <c r="K31" s="61"/>
      <c r="L31" s="61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27" t="str">
        <f t="shared" si="3"/>
        <v/>
      </c>
    </row>
    <row r="32" spans="1:26" s="21" customFormat="1" ht="29.25" customHeight="1" x14ac:dyDescent="0.25">
      <c r="A32" s="61"/>
      <c r="B32" s="61" t="str">
        <f>IF(A32="","",VLOOKUP(A32,'Elenco dati'!$A$2:$E$177,5,FALSE))</f>
        <v/>
      </c>
      <c r="C32" s="61" t="str">
        <f>IF(A32="","",VLOOKUP(A32,'Elenco dati'!$A$2:$E$177,2,FALSE))</f>
        <v/>
      </c>
      <c r="D32" s="61" t="str">
        <f>IF(A32="","",VLOOKUP(A32,'Elenco dati'!$A$2:$E$177,3,FALSE))</f>
        <v/>
      </c>
      <c r="E32" s="61"/>
      <c r="F32" s="61"/>
      <c r="G32" s="61" t="str">
        <f t="shared" si="1"/>
        <v/>
      </c>
      <c r="H32" s="61" t="str">
        <f>IF(F32="","",VLOOKUP(F32,'Elenco dati'!$O$3:$R$50,2,FALSE))</f>
        <v/>
      </c>
      <c r="I32" s="61"/>
      <c r="J32" s="61"/>
      <c r="K32" s="61"/>
      <c r="L32" s="61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27" t="str">
        <f t="shared" si="3"/>
        <v/>
      </c>
    </row>
    <row r="33" spans="1:26" s="21" customFormat="1" ht="29.25" customHeight="1" x14ac:dyDescent="0.25">
      <c r="A33" s="61"/>
      <c r="B33" s="61" t="str">
        <f>IF(A33="","",VLOOKUP(A33,'Elenco dati'!$A$2:$E$177,5,FALSE))</f>
        <v/>
      </c>
      <c r="C33" s="61" t="str">
        <f>IF(A33="","",VLOOKUP(A33,'Elenco dati'!$A$2:$E$177,2,FALSE))</f>
        <v/>
      </c>
      <c r="D33" s="61" t="str">
        <f>IF(A33="","",VLOOKUP(A33,'Elenco dati'!$A$2:$E$177,3,FALSE))</f>
        <v/>
      </c>
      <c r="E33" s="61"/>
      <c r="F33" s="61"/>
      <c r="G33" s="61" t="str">
        <f t="shared" si="1"/>
        <v/>
      </c>
      <c r="H33" s="61" t="str">
        <f>IF(F33="","",VLOOKUP(F33,'Elenco dati'!$O$3:$R$50,2,FALSE))</f>
        <v/>
      </c>
      <c r="I33" s="61"/>
      <c r="J33" s="61"/>
      <c r="K33" s="61"/>
      <c r="L33" s="61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27" t="str">
        <f t="shared" si="3"/>
        <v/>
      </c>
    </row>
    <row r="34" spans="1:26" s="21" customFormat="1" ht="29.25" customHeight="1" x14ac:dyDescent="0.25">
      <c r="A34" s="61"/>
      <c r="B34" s="61" t="str">
        <f>IF(A34="","",VLOOKUP(A34,'Elenco dati'!$A$2:$E$177,5,FALSE))</f>
        <v/>
      </c>
      <c r="C34" s="61" t="str">
        <f>IF(A34="","",VLOOKUP(A34,'Elenco dati'!$A$2:$E$177,2,FALSE))</f>
        <v/>
      </c>
      <c r="D34" s="61" t="str">
        <f>IF(A34="","",VLOOKUP(A34,'Elenco dati'!$A$2:$E$177,3,FALSE))</f>
        <v/>
      </c>
      <c r="E34" s="61"/>
      <c r="F34" s="61"/>
      <c r="G34" s="61" t="str">
        <f t="shared" si="1"/>
        <v/>
      </c>
      <c r="H34" s="61" t="str">
        <f>IF(F34="","",VLOOKUP(F34,'Elenco dati'!$O$3:$R$50,2,FALSE))</f>
        <v/>
      </c>
      <c r="I34" s="61"/>
      <c r="J34" s="61"/>
      <c r="K34" s="61"/>
      <c r="L34" s="61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27" t="str">
        <f t="shared" si="3"/>
        <v/>
      </c>
    </row>
    <row r="35" spans="1:26" s="21" customFormat="1" ht="29.25" customHeight="1" x14ac:dyDescent="0.25">
      <c r="A35" s="61"/>
      <c r="B35" s="61" t="str">
        <f>IF(A35="","",VLOOKUP(A35,'Elenco dati'!$A$2:$E$177,5,FALSE))</f>
        <v/>
      </c>
      <c r="C35" s="61" t="str">
        <f>IF(A35="","",VLOOKUP(A35,'Elenco dati'!$A$2:$E$177,2,FALSE))</f>
        <v/>
      </c>
      <c r="D35" s="61" t="str">
        <f>IF(A35="","",VLOOKUP(A35,'Elenco dati'!$A$2:$E$177,3,FALSE))</f>
        <v/>
      </c>
      <c r="E35" s="61"/>
      <c r="F35" s="61"/>
      <c r="G35" s="61" t="str">
        <f t="shared" si="1"/>
        <v/>
      </c>
      <c r="H35" s="61" t="str">
        <f>IF(F35="","",VLOOKUP(F35,'Elenco dati'!$O$3:$R$50,2,FALSE))</f>
        <v/>
      </c>
      <c r="I35" s="61"/>
      <c r="J35" s="61"/>
      <c r="K35" s="61"/>
      <c r="L35" s="61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27" t="str">
        <f t="shared" si="3"/>
        <v/>
      </c>
    </row>
    <row r="36" spans="1:26" s="21" customFormat="1" ht="29.25" customHeight="1" x14ac:dyDescent="0.25">
      <c r="A36" s="61"/>
      <c r="B36" s="61" t="str">
        <f>IF(A36="","",VLOOKUP(A36,'Elenco dati'!$A$2:$E$177,5,FALSE))</f>
        <v/>
      </c>
      <c r="C36" s="61" t="str">
        <f>IF(A36="","",VLOOKUP(A36,'Elenco dati'!$A$2:$E$177,2,FALSE))</f>
        <v/>
      </c>
      <c r="D36" s="61" t="str">
        <f>IF(A36="","",VLOOKUP(A36,'Elenco dati'!$A$2:$E$177,3,FALSE))</f>
        <v/>
      </c>
      <c r="E36" s="61"/>
      <c r="F36" s="61"/>
      <c r="G36" s="61" t="str">
        <f t="shared" si="1"/>
        <v/>
      </c>
      <c r="H36" s="61" t="str">
        <f>IF(F36="","",VLOOKUP(F36,'Elenco dati'!$O$3:$R$50,2,FALSE))</f>
        <v/>
      </c>
      <c r="I36" s="61"/>
      <c r="J36" s="61"/>
      <c r="K36" s="61"/>
      <c r="L36" s="61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27" t="str">
        <f t="shared" si="3"/>
        <v/>
      </c>
    </row>
    <row r="37" spans="1:26" s="21" customFormat="1" ht="29.25" customHeight="1" x14ac:dyDescent="0.25">
      <c r="A37" s="61"/>
      <c r="B37" s="61" t="str">
        <f>IF(A37="","",VLOOKUP(A37,'Elenco dati'!$A$2:$E$177,5,FALSE))</f>
        <v/>
      </c>
      <c r="C37" s="61" t="str">
        <f>IF(A37="","",VLOOKUP(A37,'Elenco dati'!$A$2:$E$177,2,FALSE))</f>
        <v/>
      </c>
      <c r="D37" s="61" t="str">
        <f>IF(A37="","",VLOOKUP(A37,'Elenco dati'!$A$2:$E$177,3,FALSE))</f>
        <v/>
      </c>
      <c r="E37" s="61"/>
      <c r="F37" s="61"/>
      <c r="G37" s="61" t="str">
        <f t="shared" si="1"/>
        <v/>
      </c>
      <c r="H37" s="61" t="str">
        <f>IF(F37="","",VLOOKUP(F37,'Elenco dati'!$O$3:$R$50,2,FALSE))</f>
        <v/>
      </c>
      <c r="I37" s="61"/>
      <c r="J37" s="61"/>
      <c r="K37" s="61"/>
      <c r="L37" s="61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27" t="str">
        <f t="shared" si="3"/>
        <v/>
      </c>
    </row>
    <row r="38" spans="1:26" s="21" customFormat="1" ht="29.25" customHeight="1" x14ac:dyDescent="0.25">
      <c r="A38" s="61"/>
      <c r="B38" s="61" t="str">
        <f>IF(A38="","",VLOOKUP(A38,'Elenco dati'!$A$2:$E$177,5,FALSE))</f>
        <v/>
      </c>
      <c r="C38" s="61" t="str">
        <f>IF(A38="","",VLOOKUP(A38,'Elenco dati'!$A$2:$E$177,2,FALSE))</f>
        <v/>
      </c>
      <c r="D38" s="61" t="str">
        <f>IF(A38="","",VLOOKUP(A38,'Elenco dati'!$A$2:$E$177,3,FALSE))</f>
        <v/>
      </c>
      <c r="E38" s="61"/>
      <c r="F38" s="61"/>
      <c r="G38" s="61" t="str">
        <f t="shared" si="1"/>
        <v/>
      </c>
      <c r="H38" s="61" t="str">
        <f>IF(F38="","",VLOOKUP(F38,'Elenco dati'!$O$3:$R$50,2,FALSE))</f>
        <v/>
      </c>
      <c r="I38" s="61"/>
      <c r="J38" s="61"/>
      <c r="K38" s="61"/>
      <c r="L38" s="61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27" t="str">
        <f t="shared" si="3"/>
        <v/>
      </c>
    </row>
    <row r="39" spans="1:26" s="21" customFormat="1" ht="29.25" customHeight="1" x14ac:dyDescent="0.25">
      <c r="A39" s="61"/>
      <c r="B39" s="61" t="str">
        <f>IF(A39="","",VLOOKUP(A39,'Elenco dati'!$A$2:$E$177,5,FALSE))</f>
        <v/>
      </c>
      <c r="C39" s="61" t="str">
        <f>IF(A39="","",VLOOKUP(A39,'Elenco dati'!$A$2:$E$177,2,FALSE))</f>
        <v/>
      </c>
      <c r="D39" s="61" t="str">
        <f>IF(A39="","",VLOOKUP(A39,'Elenco dati'!$A$2:$E$177,3,FALSE))</f>
        <v/>
      </c>
      <c r="E39" s="61"/>
      <c r="F39" s="61"/>
      <c r="G39" s="61" t="str">
        <f t="shared" si="1"/>
        <v/>
      </c>
      <c r="H39" s="61" t="str">
        <f>IF(F39="","",VLOOKUP(F39,'Elenco dati'!$O$3:$R$50,2,FALSE))</f>
        <v/>
      </c>
      <c r="I39" s="61"/>
      <c r="J39" s="61"/>
      <c r="K39" s="61"/>
      <c r="L39" s="61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27" t="str">
        <f t="shared" si="3"/>
        <v/>
      </c>
    </row>
    <row r="40" spans="1:26" x14ac:dyDescent="0.25">
      <c r="B40" s="24"/>
      <c r="C40" s="24"/>
      <c r="D40" s="24"/>
    </row>
    <row r="41" spans="1:26" x14ac:dyDescent="0.25">
      <c r="B41" s="24"/>
      <c r="C41" s="24"/>
      <c r="D41" s="24"/>
    </row>
    <row r="42" spans="1:26" x14ac:dyDescent="0.25">
      <c r="B42" s="24"/>
      <c r="C42" s="24"/>
      <c r="D42" s="24"/>
    </row>
    <row r="43" spans="1:26" x14ac:dyDescent="0.25">
      <c r="B43" s="24"/>
      <c r="C43" s="24"/>
      <c r="D43" s="24"/>
    </row>
    <row r="44" spans="1:26" x14ac:dyDescent="0.25">
      <c r="B44" s="24"/>
      <c r="C44" s="24"/>
      <c r="D44" s="24"/>
    </row>
    <row r="45" spans="1:26" x14ac:dyDescent="0.25">
      <c r="B45" s="24"/>
      <c r="C45" s="24"/>
      <c r="D45" s="24"/>
    </row>
    <row r="46" spans="1:26" x14ac:dyDescent="0.25">
      <c r="B46" s="24"/>
      <c r="C46" s="24"/>
      <c r="D46" s="24"/>
    </row>
    <row r="47" spans="1:26" x14ac:dyDescent="0.25">
      <c r="B47" s="24"/>
      <c r="C47" s="24"/>
      <c r="D47" s="24"/>
    </row>
    <row r="48" spans="1:26" x14ac:dyDescent="0.25">
      <c r="B48" s="24"/>
      <c r="C48" s="24"/>
      <c r="D48" s="24"/>
    </row>
    <row r="49" spans="2:4" x14ac:dyDescent="0.25">
      <c r="B49" s="24"/>
      <c r="C49" s="24"/>
      <c r="D49" s="24"/>
    </row>
    <row r="50" spans="2:4" x14ac:dyDescent="0.25">
      <c r="B50" s="24"/>
      <c r="C50" s="24"/>
      <c r="D50" s="24"/>
    </row>
    <row r="51" spans="2:4" x14ac:dyDescent="0.25">
      <c r="B51" s="24"/>
      <c r="C51" s="24"/>
      <c r="D51" s="24"/>
    </row>
    <row r="52" spans="2:4" x14ac:dyDescent="0.25">
      <c r="B52" s="24"/>
      <c r="C52" s="24"/>
      <c r="D52" s="24"/>
    </row>
    <row r="53" spans="2:4" x14ac:dyDescent="0.25">
      <c r="B53" s="24"/>
      <c r="C53" s="24"/>
      <c r="D53" s="24"/>
    </row>
    <row r="54" spans="2:4" x14ac:dyDescent="0.25">
      <c r="B54" s="24"/>
      <c r="C54" s="24"/>
      <c r="D54" s="24"/>
    </row>
    <row r="55" spans="2:4" x14ac:dyDescent="0.25">
      <c r="B55" s="24"/>
      <c r="C55" s="24"/>
      <c r="D55" s="24"/>
    </row>
    <row r="56" spans="2:4" x14ac:dyDescent="0.25">
      <c r="B56" s="24"/>
      <c r="C56" s="24"/>
      <c r="D56" s="24"/>
    </row>
    <row r="57" spans="2:4" x14ac:dyDescent="0.25">
      <c r="B57" s="24"/>
      <c r="C57" s="24"/>
      <c r="D57" s="24"/>
    </row>
    <row r="58" spans="2:4" x14ac:dyDescent="0.25">
      <c r="B58" s="24"/>
      <c r="C58" s="24"/>
      <c r="D58" s="24"/>
    </row>
    <row r="59" spans="2:4" x14ac:dyDescent="0.25">
      <c r="B59" s="24"/>
      <c r="C59" s="24"/>
      <c r="D59" s="24"/>
    </row>
    <row r="60" spans="2:4" x14ac:dyDescent="0.25">
      <c r="B60" s="24"/>
      <c r="C60" s="24"/>
      <c r="D60" s="24"/>
    </row>
    <row r="61" spans="2:4" x14ac:dyDescent="0.25">
      <c r="B61" s="24"/>
      <c r="C61" s="24"/>
      <c r="D61" s="24"/>
    </row>
    <row r="62" spans="2:4" x14ac:dyDescent="0.25">
      <c r="B62" s="24"/>
      <c r="C62" s="24"/>
      <c r="D62" s="24"/>
    </row>
    <row r="63" spans="2:4" x14ac:dyDescent="0.25">
      <c r="B63" s="24"/>
      <c r="C63" s="24"/>
      <c r="D63" s="24"/>
    </row>
    <row r="64" spans="2:4" x14ac:dyDescent="0.25">
      <c r="B64" s="24"/>
      <c r="C64" s="24"/>
      <c r="D64" s="24"/>
    </row>
    <row r="65" spans="1:4" x14ac:dyDescent="0.25">
      <c r="B65" s="24"/>
      <c r="C65" s="24"/>
      <c r="D65" s="24"/>
    </row>
    <row r="66" spans="1:4" x14ac:dyDescent="0.25">
      <c r="B66" s="24"/>
      <c r="C66" s="24"/>
      <c r="D66" s="24"/>
    </row>
    <row r="67" spans="1:4" x14ac:dyDescent="0.25">
      <c r="B67" s="24"/>
      <c r="C67" s="24"/>
      <c r="D67" s="24"/>
    </row>
    <row r="68" spans="1:4" x14ac:dyDescent="0.25">
      <c r="B68" s="24"/>
      <c r="C68" s="24"/>
      <c r="D68" s="24"/>
    </row>
    <row r="69" spans="1:4" x14ac:dyDescent="0.25">
      <c r="A69" s="24"/>
      <c r="B69" s="24"/>
      <c r="C69" s="24"/>
      <c r="D69" s="24"/>
    </row>
    <row r="70" spans="1:4" x14ac:dyDescent="0.25">
      <c r="A70" s="24"/>
      <c r="B70" s="24"/>
      <c r="C70" s="24"/>
      <c r="D70" s="24"/>
    </row>
    <row r="71" spans="1:4" x14ac:dyDescent="0.25">
      <c r="A71" s="24"/>
      <c r="B71" s="24"/>
      <c r="C71" s="24"/>
      <c r="D71" s="24"/>
    </row>
    <row r="72" spans="1:4" x14ac:dyDescent="0.25">
      <c r="A72" s="24"/>
      <c r="B72" s="24"/>
      <c r="C72" s="24"/>
      <c r="D72" s="24"/>
    </row>
    <row r="73" spans="1:4" x14ac:dyDescent="0.25">
      <c r="A73" s="24"/>
      <c r="B73" s="24"/>
      <c r="C73" s="24"/>
      <c r="D73" s="24"/>
    </row>
    <row r="74" spans="1:4" x14ac:dyDescent="0.25">
      <c r="A74" s="24"/>
      <c r="B74" s="24"/>
      <c r="C74" s="24"/>
      <c r="D74" s="24"/>
    </row>
    <row r="75" spans="1:4" x14ac:dyDescent="0.25">
      <c r="A75" s="16"/>
    </row>
    <row r="76" spans="1:4" x14ac:dyDescent="0.25">
      <c r="A76" s="16"/>
    </row>
    <row r="77" spans="1:4" x14ac:dyDescent="0.25">
      <c r="A77" s="16"/>
    </row>
    <row r="78" spans="1:4" x14ac:dyDescent="0.25">
      <c r="A78" s="16"/>
    </row>
    <row r="79" spans="1:4" x14ac:dyDescent="0.25">
      <c r="A79" s="16"/>
    </row>
    <row r="80" spans="1:4" x14ac:dyDescent="0.25">
      <c r="A80" s="4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  <row r="131" spans="1:1" x14ac:dyDescent="0.25">
      <c r="A131" s="5"/>
    </row>
    <row r="132" spans="1:1" x14ac:dyDescent="0.25">
      <c r="A132" s="5"/>
    </row>
    <row r="133" spans="1:1" x14ac:dyDescent="0.25">
      <c r="A133" s="5"/>
    </row>
    <row r="134" spans="1:1" x14ac:dyDescent="0.25">
      <c r="A134" s="5"/>
    </row>
    <row r="135" spans="1:1" x14ac:dyDescent="0.25">
      <c r="A135" s="5"/>
    </row>
    <row r="136" spans="1:1" x14ac:dyDescent="0.25">
      <c r="A136" s="5"/>
    </row>
    <row r="137" spans="1:1" x14ac:dyDescent="0.25">
      <c r="A137" s="5"/>
    </row>
    <row r="138" spans="1:1" x14ac:dyDescent="0.25">
      <c r="A138" s="5"/>
    </row>
    <row r="139" spans="1:1" x14ac:dyDescent="0.25">
      <c r="A139" s="5"/>
    </row>
    <row r="140" spans="1:1" x14ac:dyDescent="0.25">
      <c r="A140" s="5"/>
    </row>
    <row r="141" spans="1:1" x14ac:dyDescent="0.25">
      <c r="A141" s="5"/>
    </row>
    <row r="142" spans="1:1" x14ac:dyDescent="0.25">
      <c r="A142" s="5"/>
    </row>
    <row r="143" spans="1:1" x14ac:dyDescent="0.25">
      <c r="A143" s="5"/>
    </row>
    <row r="144" spans="1:1" x14ac:dyDescent="0.25">
      <c r="A144" s="5"/>
    </row>
    <row r="145" spans="1:1" x14ac:dyDescent="0.25">
      <c r="A145" s="5"/>
    </row>
    <row r="146" spans="1:1" x14ac:dyDescent="0.25">
      <c r="A146" s="5"/>
    </row>
    <row r="147" spans="1:1" x14ac:dyDescent="0.25">
      <c r="A147" s="5"/>
    </row>
    <row r="148" spans="1:1" x14ac:dyDescent="0.25">
      <c r="A148" s="5"/>
    </row>
    <row r="149" spans="1:1" x14ac:dyDescent="0.25">
      <c r="A149" s="5"/>
    </row>
    <row r="150" spans="1:1" x14ac:dyDescent="0.25">
      <c r="A150" s="5"/>
    </row>
    <row r="151" spans="1:1" x14ac:dyDescent="0.25">
      <c r="A151" s="5"/>
    </row>
    <row r="152" spans="1:1" x14ac:dyDescent="0.25">
      <c r="A152" s="5"/>
    </row>
  </sheetData>
  <protectedRanges>
    <protectedRange sqref="A4:A39" name="Intervallo1"/>
    <protectedRange sqref="E4:E19" name="Intervallo2"/>
    <protectedRange sqref="I4:Y39" name="Intervallo3"/>
    <protectedRange sqref="F4:F19" name="Intervallo2_1"/>
  </protectedRanges>
  <mergeCells count="1">
    <mergeCell ref="T1:Y1"/>
  </mergeCells>
  <phoneticPr fontId="10" type="noConversion"/>
  <conditionalFormatting sqref="Z4:Z39">
    <cfRule type="containsText" dxfId="7" priority="1" operator="containsText" text="La somma degli importi di previsione non corrisponde al totale della risorse pubbliche">
      <formula>NOT(ISERROR(SEARCH("La somma degli importi di previsione non corrisponde al totale della risorse pubbliche",Z4)))</formula>
    </cfRule>
    <cfRule type="containsText" priority="2" operator="containsText" text="La somma degli importi di previsione non corrisponde al totale della risorse pubbliche">
      <formula>NOT(ISERROR(SEARCH("La somma degli importi di previsione non corrisponde al totale della risorse pubbliche",Z4)))</formula>
    </cfRule>
  </conditionalFormatting>
  <dataValidations count="1">
    <dataValidation allowBlank="1" showInputMessage="1" showErrorMessage="1" sqref="H4:H39" xr:uid="{00000000-0002-0000-02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1000000}">
          <x14:formula1>
            <xm:f>'Elenco dati'!$G$4:$G$7</xm:f>
          </x14:formula1>
          <xm:sqref>E4:E39</xm:sqref>
        </x14:dataValidation>
        <x14:dataValidation type="list" allowBlank="1" showInputMessage="1" showErrorMessage="1" xr:uid="{00000000-0002-0000-0200-000002000000}">
          <x14:formula1>
            <xm:f>'Elenco dati'!$I$4:$I$8</xm:f>
          </x14:formula1>
          <xm:sqref>J4:J39</xm:sqref>
        </x14:dataValidation>
        <x14:dataValidation type="list" allowBlank="1" showInputMessage="1" showErrorMessage="1" xr:uid="{00000000-0002-0000-0200-000003000000}">
          <x14:formula1>
            <xm:f>'Elenco dati'!$A$2:$A$177</xm:f>
          </x14:formula1>
          <xm:sqref>A5:A39</xm:sqref>
        </x14:dataValidation>
        <x14:dataValidation type="list" allowBlank="1" showInputMessage="1" showErrorMessage="1" xr:uid="{00000000-0002-0000-0200-000004000000}">
          <x14:formula1>
            <xm:f>'Elenco dati'!$M$4:$M$11</xm:f>
          </x14:formula1>
          <xm:sqref>L4:L39</xm:sqref>
        </x14:dataValidation>
        <x14:dataValidation type="list" allowBlank="1" showInputMessage="1" showErrorMessage="1" xr:uid="{00000000-0002-0000-0200-000005000000}">
          <x14:formula1>
            <xm:f>'Elenco dati'!$O$4:$O$50</xm:f>
          </x14:formula1>
          <xm:sqref>F4:F39</xm:sqref>
        </x14:dataValidation>
        <x14:dataValidation type="list" allowBlank="1" showInputMessage="1" showErrorMessage="1" xr:uid="{00000000-0002-0000-0200-000006000000}">
          <x14:formula1>
            <xm:f>'Elenco dati'!$A$2:$A$194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156"/>
  <sheetViews>
    <sheetView topLeftCell="H1" zoomScale="85" zoomScaleNormal="85" workbookViewId="0">
      <selection activeCell="L22" sqref="L22"/>
    </sheetView>
  </sheetViews>
  <sheetFormatPr defaultColWidth="8.7109375" defaultRowHeight="12.75" x14ac:dyDescent="0.2"/>
  <cols>
    <col min="1" max="1" width="29.5703125" style="2" customWidth="1"/>
    <col min="2" max="2" width="12.28515625" style="2" customWidth="1"/>
    <col min="3" max="3" width="22" style="2" customWidth="1"/>
    <col min="4" max="4" width="21.42578125" style="2" customWidth="1"/>
    <col min="5" max="5" width="21.5703125" style="2" customWidth="1"/>
    <col min="6" max="6" width="22" style="2" customWidth="1"/>
    <col min="7" max="7" width="20.28515625" style="2" customWidth="1"/>
    <col min="8" max="12" width="23.5703125" style="2" customWidth="1"/>
    <col min="13" max="13" width="24.5703125" style="2" customWidth="1"/>
    <col min="14" max="14" width="27.28515625" style="2" customWidth="1"/>
    <col min="15" max="15" width="22.28515625" style="2" customWidth="1"/>
    <col min="16" max="16384" width="8.7109375" style="2"/>
  </cols>
  <sheetData>
    <row r="1" spans="1:15" ht="33.6" customHeight="1" x14ac:dyDescent="0.2">
      <c r="E1" s="216" t="s">
        <v>73</v>
      </c>
      <c r="F1" s="216"/>
      <c r="G1" s="216"/>
      <c r="H1" s="216" t="s">
        <v>74</v>
      </c>
      <c r="I1" s="216"/>
      <c r="J1" s="216"/>
      <c r="M1" s="217" t="s">
        <v>75</v>
      </c>
      <c r="N1" s="218"/>
      <c r="O1" s="219"/>
    </row>
    <row r="2" spans="1:15" ht="30" x14ac:dyDescent="0.2">
      <c r="A2" s="1" t="s">
        <v>51</v>
      </c>
      <c r="B2" s="1" t="s">
        <v>52</v>
      </c>
      <c r="C2" s="1" t="s">
        <v>53</v>
      </c>
      <c r="D2" s="1" t="s">
        <v>7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80</v>
      </c>
      <c r="J2" s="6" t="s">
        <v>81</v>
      </c>
      <c r="K2" s="28" t="s">
        <v>82</v>
      </c>
      <c r="L2" s="31" t="s">
        <v>83</v>
      </c>
      <c r="M2" s="32" t="s">
        <v>84</v>
      </c>
      <c r="N2" s="9" t="s">
        <v>85</v>
      </c>
      <c r="O2" s="9" t="s">
        <v>86</v>
      </c>
    </row>
    <row r="3" spans="1:15" x14ac:dyDescent="0.2">
      <c r="A3" s="33" t="s">
        <v>68</v>
      </c>
      <c r="B3" s="33" t="s">
        <v>68</v>
      </c>
      <c r="C3" s="33" t="s">
        <v>68</v>
      </c>
      <c r="D3" s="33" t="s">
        <v>68</v>
      </c>
      <c r="E3" s="33" t="s">
        <v>68</v>
      </c>
      <c r="F3" s="33" t="s">
        <v>68</v>
      </c>
      <c r="G3" s="33" t="s">
        <v>68</v>
      </c>
      <c r="H3" s="33" t="s">
        <v>68</v>
      </c>
      <c r="I3" s="33" t="s">
        <v>68</v>
      </c>
      <c r="J3" s="33" t="s">
        <v>68</v>
      </c>
      <c r="K3" s="33" t="s">
        <v>68</v>
      </c>
      <c r="L3" s="33" t="s">
        <v>68</v>
      </c>
      <c r="M3" s="33" t="s">
        <v>68</v>
      </c>
      <c r="N3" s="33" t="s">
        <v>68</v>
      </c>
      <c r="O3" s="33" t="s">
        <v>68</v>
      </c>
    </row>
    <row r="4" spans="1:15" s="150" customFormat="1" ht="30" customHeight="1" x14ac:dyDescent="0.25">
      <c r="A4" s="3" t="str">
        <f>+'A) Piano Finanziario'!A4</f>
        <v>GAL Ternano</v>
      </c>
      <c r="B4" s="3" t="str">
        <f>+'A) Piano Finanziario'!B4</f>
        <v>ITUM001</v>
      </c>
      <c r="C4" s="3">
        <f>+'A) Piano Finanziario'!C4</f>
        <v>10</v>
      </c>
      <c r="D4" s="3" t="str">
        <f>+'A) Piano Finanziario'!D4</f>
        <v>UMBRIA</v>
      </c>
      <c r="E4" s="14">
        <f ca="1">(SUMIF('A) Piano Finanziario'!G2:M40,"ordinaria",'A) Piano Finanziario'!M2:M40)-J4)</f>
        <v>3093454.37</v>
      </c>
      <c r="F4" s="14">
        <f ca="1">SUMIF('A) Piano Finanziario'!G2:M40,"Specifica",'A) Piano Finanziario'!M2:M40)</f>
        <v>1650000</v>
      </c>
      <c r="G4" s="14">
        <f ca="1">SUM(E4:F4)</f>
        <v>4743454.37</v>
      </c>
      <c r="H4" s="149">
        <f ca="1">SUMIF('A) Piano Finanziario'!F2:M40,"Gestione SSL (B1)",'A) Piano Finanziario'!M2:M40)</f>
        <v>589958.46</v>
      </c>
      <c r="I4" s="149">
        <f ca="1">SUMIF('A) Piano Finanziario'!F2:M40,"Animazione SSL (B2)",'A) Piano Finanziario'!M2:M40)</f>
        <v>274538.08</v>
      </c>
      <c r="J4" s="14">
        <f ca="1">IF(I6&lt;&gt;0,I6,H4+I4)</f>
        <v>864496.54</v>
      </c>
      <c r="K4" s="14">
        <f ca="1">G4+J4</f>
        <v>5607950.9100000001</v>
      </c>
      <c r="L4" s="14">
        <f>SUM('A) Piano Finanziario'!O4:O40)</f>
        <v>0</v>
      </c>
      <c r="M4" s="14">
        <f ca="1">SUMIF('A) Piano Finanziario'!F2:M40,"SRE04",'A) Piano Finanziario'!M2:M40)</f>
        <v>100000</v>
      </c>
      <c r="N4" s="14">
        <f ca="1">SUMIF('A) Piano Finanziario'!F2:M40,"SRG07",'A) Piano Finanziario'!M2:M40)</f>
        <v>0</v>
      </c>
      <c r="O4" s="14">
        <f ca="1">SUMIF('A) Piano Finanziario'!F2:M40,"Cooperazione Leader",'A) Piano Finanziario'!M2:M40)</f>
        <v>210000</v>
      </c>
    </row>
    <row r="5" spans="1:15" ht="15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5" ht="15" x14ac:dyDescent="0.2">
      <c r="A6" s="15"/>
      <c r="B6" s="15"/>
      <c r="C6" s="15"/>
      <c r="D6" s="15"/>
      <c r="E6" s="15"/>
      <c r="F6" s="15"/>
      <c r="G6" s="15"/>
      <c r="H6" s="15"/>
      <c r="I6" s="67">
        <f>SUMIF('A) Piano Finanziario'!F4:F42,"Gestione e animazione (B1 + B2)",'A) Piano Finanziario'!M4:M42)</f>
        <v>0</v>
      </c>
      <c r="J6" s="15"/>
      <c r="K6" s="15"/>
      <c r="L6" s="15"/>
    </row>
    <row r="7" spans="1:15" ht="1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5" ht="15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5" ht="15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5" ht="15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5" ht="15" x14ac:dyDescent="0.2">
      <c r="A11" s="15"/>
      <c r="B11" s="15"/>
      <c r="C11" s="15"/>
      <c r="D11" s="15"/>
      <c r="E11" s="15"/>
      <c r="F11" s="15"/>
      <c r="G11" s="15"/>
      <c r="H11" s="15"/>
      <c r="J11" s="15"/>
      <c r="K11" s="15"/>
      <c r="L11" s="15"/>
    </row>
    <row r="12" spans="1:15" ht="15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5" ht="1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5" ht="1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5" ht="1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5" ht="1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1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1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ht="1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  <row r="20" spans="1:12" ht="1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12" ht="1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</row>
    <row r="22" spans="1:12" ht="1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</row>
    <row r="23" spans="1:12" ht="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1:12" ht="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t="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t="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ht="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1:12" ht="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39" spans="1:12" ht="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ht="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</row>
    <row r="41" spans="1:12" ht="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12" ht="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</row>
    <row r="46" spans="1:12" ht="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</row>
    <row r="47" spans="1:12" ht="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</row>
    <row r="48" spans="1:12" ht="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</row>
    <row r="49" spans="1:12" ht="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</row>
    <row r="50" spans="1:12" ht="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</row>
    <row r="51" spans="1:12" ht="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</row>
    <row r="52" spans="1:12" ht="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 ht="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</row>
    <row r="54" spans="1:12" ht="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ht="1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ht="1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15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1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ht="1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ht="1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</row>
    <row r="61" spans="1:12" ht="1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ht="1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ht="1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ht="1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ht="1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ht="15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ht="15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ht="15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15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ht="15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ht="15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ht="15" x14ac:dyDescent="0.2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ht="15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ht="15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ht="15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ht="15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ht="15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ht="15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ht="15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ht="15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ht="15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ht="15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ht="15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ht="15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 ht="15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ht="15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 ht="15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ht="15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ht="15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 ht="15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 ht="15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 ht="15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 ht="15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 ht="15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 ht="15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ht="15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 ht="15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 ht="1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 ht="15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 ht="15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  <row r="102" spans="1:12" ht="15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2" ht="15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</row>
    <row r="104" spans="1:12" ht="15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1:12" ht="15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</row>
    <row r="106" spans="1:12" ht="15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</row>
    <row r="107" spans="1:12" ht="15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1:12" ht="1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</row>
    <row r="109" spans="1:12" ht="15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</row>
    <row r="110" spans="1:12" ht="15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1:12" ht="15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</row>
    <row r="112" spans="1:12" ht="15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</row>
    <row r="113" spans="1:12" ht="15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1:12" ht="15" x14ac:dyDescent="0.2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1:12" ht="15" x14ac:dyDescent="0.2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</row>
    <row r="116" spans="1:12" ht="15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</row>
    <row r="117" spans="1:12" ht="15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1:12" ht="15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</row>
    <row r="119" spans="1:12" ht="15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</row>
    <row r="120" spans="1:12" ht="15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</row>
    <row r="121" spans="1:12" ht="15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</row>
    <row r="122" spans="1:12" ht="15" x14ac:dyDescent="0.2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</row>
    <row r="123" spans="1:12" ht="15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</row>
    <row r="124" spans="1:12" ht="15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1:12" ht="15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1:12" ht="15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1:12" ht="15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28" spans="1:12" ht="15" x14ac:dyDescent="0.2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</row>
    <row r="129" spans="1:12" ht="15" x14ac:dyDescent="0.2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1:12" ht="15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</row>
    <row r="131" spans="1:12" ht="15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</row>
    <row r="132" spans="1:12" ht="15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</row>
    <row r="133" spans="1:12" ht="15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</row>
    <row r="134" spans="1:12" ht="15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</row>
    <row r="135" spans="1:12" ht="15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</row>
    <row r="136" spans="1:12" ht="15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</row>
    <row r="137" spans="1:12" ht="15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1:12" ht="15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</row>
    <row r="139" spans="1:12" ht="15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</row>
    <row r="140" spans="1:12" ht="15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</row>
    <row r="141" spans="1:12" ht="15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</row>
    <row r="142" spans="1:12" ht="15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</row>
    <row r="143" spans="1:12" ht="15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</row>
    <row r="144" spans="1:12" ht="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</row>
    <row r="145" spans="1:12" ht="15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</row>
    <row r="146" spans="1:12" ht="15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</row>
    <row r="147" spans="1:12" ht="15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</row>
    <row r="148" spans="1:12" ht="15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</row>
    <row r="149" spans="1:12" ht="15" x14ac:dyDescent="0.2">
      <c r="A149" s="5"/>
    </row>
    <row r="150" spans="1:12" ht="15" x14ac:dyDescent="0.2">
      <c r="A150" s="5"/>
    </row>
    <row r="151" spans="1:12" ht="15" x14ac:dyDescent="0.2">
      <c r="A151" s="5"/>
    </row>
    <row r="152" spans="1:12" ht="15" x14ac:dyDescent="0.2">
      <c r="A152" s="5"/>
    </row>
    <row r="153" spans="1:12" ht="15" x14ac:dyDescent="0.2">
      <c r="A153" s="5"/>
    </row>
    <row r="154" spans="1:12" ht="15" x14ac:dyDescent="0.2">
      <c r="A154" s="5"/>
    </row>
    <row r="155" spans="1:12" ht="15" x14ac:dyDescent="0.2">
      <c r="A155" s="5"/>
    </row>
    <row r="156" spans="1:12" ht="15" x14ac:dyDescent="0.2">
      <c r="A156" s="5"/>
    </row>
  </sheetData>
  <mergeCells count="3">
    <mergeCell ref="E1:G1"/>
    <mergeCell ref="H1:J1"/>
    <mergeCell ref="M1:O1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BI18"/>
  <sheetViews>
    <sheetView topLeftCell="G1" zoomScale="70" zoomScaleNormal="70" workbookViewId="0">
      <selection activeCell="U35" sqref="U35"/>
    </sheetView>
  </sheetViews>
  <sheetFormatPr defaultRowHeight="15" x14ac:dyDescent="0.25"/>
  <cols>
    <col min="1" max="2" width="17.42578125" customWidth="1"/>
    <col min="3" max="3" width="16.85546875" customWidth="1"/>
    <col min="4" max="4" width="16.7109375" customWidth="1"/>
    <col min="5" max="5" width="19.42578125" customWidth="1"/>
    <col min="6" max="6" width="20.42578125" style="21" customWidth="1"/>
    <col min="7" max="7" width="26" style="21" customWidth="1"/>
    <col min="8" max="8" width="16.7109375" style="17" customWidth="1"/>
    <col min="9" max="9" width="18.7109375" style="17" customWidth="1"/>
    <col min="10" max="10" width="10.7109375" customWidth="1"/>
    <col min="11" max="12" width="11.28515625" customWidth="1"/>
    <col min="17" max="17" width="13.28515625" customWidth="1"/>
    <col min="18" max="18" width="18.28515625" customWidth="1"/>
    <col min="19" max="19" width="20.28515625" customWidth="1"/>
    <col min="27" max="27" width="22.28515625" customWidth="1"/>
    <col min="28" max="28" width="23.5703125" style="17" customWidth="1"/>
    <col min="29" max="29" width="25.42578125" style="17" customWidth="1"/>
    <col min="30" max="30" width="10.7109375" customWidth="1"/>
    <col min="31" max="32" width="11.28515625" customWidth="1"/>
    <col min="37" max="37" width="13.28515625" customWidth="1"/>
    <col min="38" max="38" width="17.28515625" style="17" customWidth="1"/>
    <col min="39" max="39" width="19.42578125" style="17" customWidth="1"/>
    <col min="40" max="40" width="10.7109375" customWidth="1"/>
    <col min="41" max="42" width="11.28515625" customWidth="1"/>
    <col min="47" max="47" width="13.28515625" customWidth="1"/>
    <col min="48" max="48" width="16.7109375" style="17" customWidth="1"/>
    <col min="49" max="49" width="17.28515625" style="17" customWidth="1"/>
    <col min="50" max="50" width="10.7109375" customWidth="1"/>
    <col min="51" max="52" width="11.28515625" customWidth="1"/>
    <col min="57" max="57" width="13.28515625" customWidth="1"/>
  </cols>
  <sheetData>
    <row r="1" spans="1:61" ht="14.65" customHeight="1" thickBot="1" x14ac:dyDescent="0.3">
      <c r="A1" s="29"/>
      <c r="B1" s="170"/>
      <c r="C1" s="170"/>
      <c r="D1" s="170"/>
      <c r="E1" s="170"/>
      <c r="F1"/>
      <c r="G1"/>
    </row>
    <row r="2" spans="1:61" ht="25.15" customHeight="1" thickBot="1" x14ac:dyDescent="0.3">
      <c r="A2" s="223"/>
      <c r="B2" s="223"/>
      <c r="C2" s="223"/>
      <c r="D2" s="223"/>
      <c r="E2" s="70"/>
      <c r="F2"/>
      <c r="G2"/>
      <c r="R2" s="220" t="s">
        <v>727</v>
      </c>
      <c r="S2" s="221"/>
      <c r="T2" s="221"/>
      <c r="U2" s="221"/>
      <c r="V2" s="221"/>
      <c r="W2" s="221"/>
      <c r="X2" s="221"/>
      <c r="Y2" s="221"/>
      <c r="Z2" s="221"/>
      <c r="AA2" s="222"/>
      <c r="AB2" s="220" t="s">
        <v>727</v>
      </c>
      <c r="AC2" s="221"/>
      <c r="AD2" s="221"/>
      <c r="AE2" s="221"/>
      <c r="AF2" s="221"/>
      <c r="AG2" s="221"/>
      <c r="AH2" s="221"/>
      <c r="AI2" s="221"/>
      <c r="AJ2" s="221"/>
      <c r="AK2" s="222"/>
      <c r="AL2" s="220" t="s">
        <v>727</v>
      </c>
      <c r="AM2" s="221"/>
      <c r="AN2" s="221"/>
      <c r="AO2" s="221"/>
      <c r="AP2" s="221"/>
      <c r="AQ2" s="221"/>
      <c r="AR2" s="221"/>
      <c r="AS2" s="221"/>
      <c r="AT2" s="221"/>
      <c r="AU2" s="222"/>
      <c r="AV2" s="220" t="s">
        <v>727</v>
      </c>
      <c r="AW2" s="221"/>
      <c r="AX2" s="221"/>
      <c r="AY2" s="221"/>
      <c r="AZ2" s="221"/>
      <c r="BA2" s="221"/>
      <c r="BB2" s="221"/>
      <c r="BC2" s="221"/>
      <c r="BD2" s="221"/>
      <c r="BE2" s="222"/>
    </row>
    <row r="3" spans="1:61" ht="39" customHeight="1" x14ac:dyDescent="0.25">
      <c r="A3" s="55" t="s">
        <v>51</v>
      </c>
      <c r="B3" s="1" t="s">
        <v>52</v>
      </c>
      <c r="C3" s="1" t="s">
        <v>53</v>
      </c>
      <c r="D3" s="1" t="s">
        <v>7</v>
      </c>
      <c r="E3" s="30" t="s">
        <v>87</v>
      </c>
      <c r="F3" s="62" t="s">
        <v>740</v>
      </c>
      <c r="G3" s="10" t="s">
        <v>57</v>
      </c>
      <c r="H3" s="116" t="s">
        <v>88</v>
      </c>
      <c r="I3" s="116" t="s">
        <v>89</v>
      </c>
      <c r="J3" s="117" t="s">
        <v>90</v>
      </c>
      <c r="K3" s="118">
        <v>2024</v>
      </c>
      <c r="L3" s="119">
        <v>2025</v>
      </c>
      <c r="M3" s="119">
        <v>2026</v>
      </c>
      <c r="N3" s="119">
        <v>2027</v>
      </c>
      <c r="O3" s="119">
        <v>2028</v>
      </c>
      <c r="P3" s="119">
        <v>2029</v>
      </c>
      <c r="Q3" s="120" t="s">
        <v>91</v>
      </c>
      <c r="R3" s="121" t="s">
        <v>92</v>
      </c>
      <c r="S3" s="122" t="s">
        <v>93</v>
      </c>
      <c r="T3" s="122" t="s">
        <v>90</v>
      </c>
      <c r="U3" s="126">
        <v>2024</v>
      </c>
      <c r="V3" s="126">
        <v>2025</v>
      </c>
      <c r="W3" s="126">
        <v>2026</v>
      </c>
      <c r="X3" s="126">
        <v>2027</v>
      </c>
      <c r="Y3" s="126">
        <v>2028</v>
      </c>
      <c r="Z3" s="126">
        <v>2029</v>
      </c>
      <c r="AA3" s="127" t="s">
        <v>94</v>
      </c>
      <c r="AB3" s="122" t="s">
        <v>88</v>
      </c>
      <c r="AC3" s="122" t="s">
        <v>89</v>
      </c>
      <c r="AD3" s="128" t="s">
        <v>90</v>
      </c>
      <c r="AE3" s="129">
        <v>2024</v>
      </c>
      <c r="AF3" s="130">
        <v>2025</v>
      </c>
      <c r="AG3" s="130">
        <v>2026</v>
      </c>
      <c r="AH3" s="130">
        <v>2027</v>
      </c>
      <c r="AI3" s="130">
        <v>2028</v>
      </c>
      <c r="AJ3" s="130">
        <v>2029</v>
      </c>
      <c r="AK3" s="131" t="s">
        <v>91</v>
      </c>
      <c r="AL3" s="125" t="s">
        <v>88</v>
      </c>
      <c r="AM3" s="125" t="s">
        <v>89</v>
      </c>
      <c r="AN3" s="117" t="s">
        <v>90</v>
      </c>
      <c r="AO3" s="118">
        <v>2024</v>
      </c>
      <c r="AP3" s="119">
        <v>2025</v>
      </c>
      <c r="AQ3" s="119">
        <v>2026</v>
      </c>
      <c r="AR3" s="119">
        <v>2027</v>
      </c>
      <c r="AS3" s="119">
        <v>2028</v>
      </c>
      <c r="AT3" s="119">
        <v>2029</v>
      </c>
      <c r="AU3" s="120" t="s">
        <v>91</v>
      </c>
      <c r="AV3" s="125" t="s">
        <v>88</v>
      </c>
      <c r="AW3" s="125" t="s">
        <v>89</v>
      </c>
      <c r="AX3" s="117" t="s">
        <v>90</v>
      </c>
      <c r="AY3" s="118">
        <v>2024</v>
      </c>
      <c r="AZ3" s="119">
        <v>2025</v>
      </c>
      <c r="BA3" s="119">
        <v>2026</v>
      </c>
      <c r="BB3" s="119">
        <v>2027</v>
      </c>
      <c r="BC3" s="119">
        <v>2028</v>
      </c>
      <c r="BD3" s="119">
        <v>2029</v>
      </c>
      <c r="BE3" s="120" t="s">
        <v>91</v>
      </c>
    </row>
    <row r="4" spans="1:61" s="19" customFormat="1" x14ac:dyDescent="0.25">
      <c r="A4" s="33" t="s">
        <v>68</v>
      </c>
      <c r="B4" s="33" t="s">
        <v>68</v>
      </c>
      <c r="C4" s="33" t="s">
        <v>68</v>
      </c>
      <c r="D4" s="33" t="s">
        <v>68</v>
      </c>
      <c r="E4" s="33" t="s">
        <v>68</v>
      </c>
      <c r="F4" s="33" t="s">
        <v>68</v>
      </c>
      <c r="G4" s="33" t="s">
        <v>68</v>
      </c>
      <c r="H4" s="63" t="s">
        <v>68</v>
      </c>
      <c r="I4" s="63" t="s">
        <v>68</v>
      </c>
      <c r="J4" s="56" t="s">
        <v>95</v>
      </c>
      <c r="K4" s="56" t="s">
        <v>95</v>
      </c>
      <c r="L4" s="56" t="s">
        <v>95</v>
      </c>
      <c r="M4" s="56" t="s">
        <v>95</v>
      </c>
      <c r="N4" s="56" t="s">
        <v>95</v>
      </c>
      <c r="O4" s="56" t="s">
        <v>95</v>
      </c>
      <c r="P4" s="56" t="s">
        <v>95</v>
      </c>
      <c r="Q4" s="56" t="s">
        <v>70</v>
      </c>
      <c r="R4" s="56" t="s">
        <v>70</v>
      </c>
      <c r="S4" s="56" t="s">
        <v>70</v>
      </c>
      <c r="T4" s="56" t="s">
        <v>95</v>
      </c>
      <c r="U4" s="56" t="s">
        <v>95</v>
      </c>
      <c r="V4" s="56" t="s">
        <v>95</v>
      </c>
      <c r="W4" s="56" t="s">
        <v>95</v>
      </c>
      <c r="X4" s="56" t="s">
        <v>95</v>
      </c>
      <c r="Y4" s="56" t="s">
        <v>95</v>
      </c>
      <c r="Z4" s="56" t="s">
        <v>95</v>
      </c>
      <c r="AA4" s="69" t="s">
        <v>96</v>
      </c>
      <c r="AB4" s="56" t="s">
        <v>70</v>
      </c>
      <c r="AC4" s="56" t="s">
        <v>70</v>
      </c>
      <c r="AD4" s="56" t="s">
        <v>95</v>
      </c>
      <c r="AE4" s="56" t="s">
        <v>95</v>
      </c>
      <c r="AF4" s="56" t="s">
        <v>95</v>
      </c>
      <c r="AG4" s="56" t="s">
        <v>95</v>
      </c>
      <c r="AH4" s="56" t="s">
        <v>95</v>
      </c>
      <c r="AI4" s="56" t="s">
        <v>95</v>
      </c>
      <c r="AJ4" s="56" t="s">
        <v>95</v>
      </c>
      <c r="AK4" s="56" t="s">
        <v>70</v>
      </c>
      <c r="AL4" s="56" t="s">
        <v>70</v>
      </c>
      <c r="AM4" s="56" t="s">
        <v>70</v>
      </c>
      <c r="AN4" s="56" t="s">
        <v>95</v>
      </c>
      <c r="AO4" s="56" t="s">
        <v>95</v>
      </c>
      <c r="AP4" s="56" t="s">
        <v>95</v>
      </c>
      <c r="AQ4" s="56" t="s">
        <v>95</v>
      </c>
      <c r="AR4" s="56" t="s">
        <v>95</v>
      </c>
      <c r="AS4" s="56" t="s">
        <v>95</v>
      </c>
      <c r="AT4" s="56" t="s">
        <v>95</v>
      </c>
      <c r="AU4" s="56" t="s">
        <v>70</v>
      </c>
      <c r="AV4" s="56" t="s">
        <v>70</v>
      </c>
      <c r="AW4" s="56" t="s">
        <v>70</v>
      </c>
      <c r="AX4" s="56" t="s">
        <v>95</v>
      </c>
      <c r="AY4" s="56" t="s">
        <v>95</v>
      </c>
      <c r="AZ4" s="56" t="s">
        <v>95</v>
      </c>
      <c r="BA4" s="56" t="s">
        <v>95</v>
      </c>
      <c r="BB4" s="56" t="s">
        <v>95</v>
      </c>
      <c r="BC4" s="56" t="s">
        <v>95</v>
      </c>
      <c r="BD4" s="56" t="s">
        <v>95</v>
      </c>
      <c r="BE4" s="56" t="s">
        <v>70</v>
      </c>
      <c r="BF4"/>
      <c r="BG4"/>
      <c r="BH4"/>
      <c r="BI4"/>
    </row>
    <row r="5" spans="1:61" ht="23.25" customHeight="1" x14ac:dyDescent="0.25">
      <c r="A5" s="73" t="str">
        <f>IF('A) Piano Finanziario'!A$4="","",'A) Piano Finanziario'!A$4)</f>
        <v>GAL Ternano</v>
      </c>
      <c r="B5" s="73" t="str">
        <f>'A) Piano Finanziario'!B$4</f>
        <v>ITUM001</v>
      </c>
      <c r="C5" s="73">
        <f>'A) Piano Finanziario'!C$4</f>
        <v>10</v>
      </c>
      <c r="D5" s="73" t="str">
        <f>'A) Piano Finanziario'!D$4</f>
        <v>UMBRIA</v>
      </c>
      <c r="E5" s="73" t="str">
        <f>IF('A) Piano Finanziario'!E4="","",'A) Piano Finanziario'!E4)</f>
        <v>Sottointervento A - Attuazione SSL</v>
      </c>
      <c r="F5" s="73" t="str">
        <f>IF('A) Piano Finanziario'!F4="","",'A) Piano Finanziario'!F4)</f>
        <v>SRD07</v>
      </c>
      <c r="G5" s="73" t="str">
        <f>IF('A) Piano Finanziario'!I4="","",'A) Piano Finanziario'!I4)</f>
        <v xml:space="preserve">A.1.1. </v>
      </c>
      <c r="H5" s="73" t="str">
        <f>IF($F5="","",VLOOKUP('B) Indicatori Output'!$F5,'Elenco dati'!$O$4:$R$50,3,FALSE))</f>
        <v xml:space="preserve">O.22 (unità: Operazioni) </v>
      </c>
      <c r="I5" s="73" t="str">
        <f>IF($F5="","",VLOOKUP('B) Indicatori Output'!$F5,'Elenco dati'!$O$4:$R$50,4,FALSE))</f>
        <v>O.22. Numero di operazioni o unità relative agli investimenti nelle infrastrutture sovvenzionati</v>
      </c>
      <c r="J5" s="84">
        <v>15</v>
      </c>
      <c r="K5" s="82"/>
      <c r="L5" s="82"/>
      <c r="M5" s="82"/>
      <c r="N5" s="82"/>
      <c r="O5" s="82"/>
      <c r="P5" s="153">
        <v>15</v>
      </c>
      <c r="Q5" s="13"/>
      <c r="R5" s="74"/>
      <c r="S5" s="74"/>
      <c r="T5" s="13"/>
      <c r="U5" s="13"/>
      <c r="V5" s="13"/>
      <c r="W5" s="13"/>
      <c r="X5" s="13"/>
      <c r="Y5" s="13"/>
      <c r="Z5" s="13"/>
      <c r="AA5" s="75"/>
      <c r="AB5" s="72"/>
      <c r="AC5" s="73"/>
      <c r="AD5" s="13"/>
      <c r="AE5" s="13"/>
      <c r="AF5" s="13"/>
      <c r="AG5" s="13"/>
      <c r="AH5" s="13"/>
      <c r="AI5" s="13"/>
      <c r="AJ5" s="13"/>
      <c r="AK5" s="13"/>
      <c r="AL5" s="72"/>
      <c r="AM5" s="73"/>
      <c r="AN5" s="13"/>
      <c r="AO5" s="13"/>
      <c r="AP5" s="13"/>
      <c r="AQ5" s="13"/>
      <c r="AR5" s="13"/>
      <c r="AS5" s="13"/>
      <c r="AT5" s="13"/>
      <c r="AU5" s="13"/>
      <c r="AV5" s="72"/>
      <c r="AW5" s="73"/>
      <c r="AX5" s="13"/>
      <c r="AY5" s="13"/>
      <c r="AZ5" s="13"/>
      <c r="BA5" s="13"/>
      <c r="BB5" s="13"/>
      <c r="BC5" s="13"/>
      <c r="BD5" s="13"/>
      <c r="BE5" s="13"/>
    </row>
    <row r="6" spans="1:61" ht="23.25" customHeight="1" x14ac:dyDescent="0.25">
      <c r="A6" s="73" t="str">
        <f>IF('A) Piano Finanziario'!A$4="","",'A) Piano Finanziario'!A$4)</f>
        <v>GAL Ternano</v>
      </c>
      <c r="B6" s="73" t="str">
        <f>'A) Piano Finanziario'!B$4</f>
        <v>ITUM001</v>
      </c>
      <c r="C6" s="73">
        <f>'A) Piano Finanziario'!C$4</f>
        <v>10</v>
      </c>
      <c r="D6" s="73" t="str">
        <f>'A) Piano Finanziario'!D$4</f>
        <v>UMBRIA</v>
      </c>
      <c r="E6" s="73" t="str">
        <f>IF('A) Piano Finanziario'!E5="","",'A) Piano Finanziario'!E5)</f>
        <v>Sottointervento A - Attuazione SSL</v>
      </c>
      <c r="F6" s="73" t="str">
        <f>IF('A) Piano Finanziario'!F5="","",'A) Piano Finanziario'!F5)</f>
        <v>SRD09</v>
      </c>
      <c r="G6" s="73" t="str">
        <f>IF('A) Piano Finanziario'!I5="","",'A) Piano Finanziario'!I5)</f>
        <v>A.1.2.</v>
      </c>
      <c r="H6" s="73" t="str">
        <f>IF($F6="","",VLOOKUP('B) Indicatori Output'!$F6,'Elenco dati'!$O$4:$R$50,3,FALSE))</f>
        <v xml:space="preserve">O.23 (unità: Operazioni) </v>
      </c>
      <c r="I6" s="73" t="str">
        <f>IF($F6="","",VLOOKUP('B) Indicatori Output'!$F6,'Elenco dati'!$O$4:$R$50,4,FALSE))</f>
        <v>O.23. Numero di operazioni o unità relative agli investimenti non produttivi sovvenzionati al di fuori delle aziende agricole</v>
      </c>
      <c r="J6" s="84">
        <v>6</v>
      </c>
      <c r="K6" s="82"/>
      <c r="L6" s="82"/>
      <c r="M6" s="82"/>
      <c r="N6" s="82"/>
      <c r="O6" s="82">
        <v>3</v>
      </c>
      <c r="P6" s="83">
        <v>3</v>
      </c>
      <c r="Q6" s="13"/>
      <c r="R6" s="74"/>
      <c r="S6" s="74"/>
      <c r="T6" s="81"/>
      <c r="U6" s="78"/>
      <c r="V6" s="79"/>
      <c r="W6" s="79"/>
      <c r="X6" s="79"/>
      <c r="Y6" s="79"/>
      <c r="Z6" s="79"/>
      <c r="AA6" s="75"/>
      <c r="AB6" s="72"/>
      <c r="AC6" s="76"/>
      <c r="AD6" s="77"/>
      <c r="AE6" s="78"/>
      <c r="AF6" s="79"/>
      <c r="AG6" s="79"/>
      <c r="AH6" s="79"/>
      <c r="AI6" s="79"/>
      <c r="AJ6" s="80"/>
      <c r="AK6" s="13"/>
      <c r="AL6" s="72"/>
      <c r="AM6" s="76"/>
      <c r="AN6" s="77"/>
      <c r="AO6" s="78"/>
      <c r="AP6" s="79"/>
      <c r="AQ6" s="79"/>
      <c r="AR6" s="79"/>
      <c r="AS6" s="79"/>
      <c r="AT6" s="80"/>
      <c r="AU6" s="13"/>
      <c r="AV6" s="72"/>
      <c r="AW6" s="76"/>
      <c r="AX6" s="77"/>
      <c r="AY6" s="78"/>
      <c r="AZ6" s="79"/>
      <c r="BA6" s="79"/>
      <c r="BB6" s="79"/>
      <c r="BC6" s="79"/>
      <c r="BD6" s="80"/>
      <c r="BE6" s="13"/>
    </row>
    <row r="7" spans="1:61" ht="23.25" customHeight="1" x14ac:dyDescent="0.25">
      <c r="A7" s="73" t="str">
        <f>IF('A) Piano Finanziario'!A$4="","",'A) Piano Finanziario'!A$4)</f>
        <v>GAL Ternano</v>
      </c>
      <c r="B7" s="73" t="str">
        <f>'A) Piano Finanziario'!B$4</f>
        <v>ITUM001</v>
      </c>
      <c r="C7" s="73">
        <f>'A) Piano Finanziario'!C$4</f>
        <v>10</v>
      </c>
      <c r="D7" s="73" t="str">
        <f>'A) Piano Finanziario'!D$4</f>
        <v>UMBRIA</v>
      </c>
      <c r="E7" s="73" t="str">
        <f>IF('A) Piano Finanziario'!E6="","",'A) Piano Finanziario'!E6)</f>
        <v>Sottointervento A - Attuazione SSL</v>
      </c>
      <c r="F7" s="73" t="str">
        <f>IF('A) Piano Finanziario'!F6="","",'A) Piano Finanziario'!F6)</f>
        <v>SRD14</v>
      </c>
      <c r="G7" s="73" t="str">
        <f>IF('A) Piano Finanziario'!I6="","",'A) Piano Finanziario'!I6)</f>
        <v>A.1.3.</v>
      </c>
      <c r="H7" s="73" t="str">
        <f>IF($F7="","",VLOOKUP('B) Indicatori Output'!$F7,'Elenco dati'!$O$4:$R$50,3,FALSE))</f>
        <v xml:space="preserve">O.24 (unità: Operazioni) </v>
      </c>
      <c r="I7" s="73" t="str">
        <f>IF($F7="","",VLOOKUP('B) Indicatori Output'!$F7,'Elenco dati'!$O$4:$R$50,4,FALSE))</f>
        <v>O.24. Numero di operazioni o unità relative agli investimenti produttivi sovvenzionati al di fuori delle aziende agricole</v>
      </c>
      <c r="J7" s="154">
        <v>8</v>
      </c>
      <c r="K7" s="82"/>
      <c r="L7" s="82"/>
      <c r="M7" s="82"/>
      <c r="N7" s="82"/>
      <c r="O7" s="82">
        <v>4</v>
      </c>
      <c r="P7" s="83">
        <v>4</v>
      </c>
      <c r="Q7" s="13"/>
      <c r="R7" s="74"/>
      <c r="S7" s="74"/>
      <c r="T7" s="79"/>
      <c r="U7" s="82"/>
      <c r="V7" s="82"/>
      <c r="W7" s="82"/>
      <c r="X7" s="82"/>
      <c r="Y7" s="82"/>
      <c r="Z7" s="82"/>
      <c r="AA7" s="75"/>
      <c r="AB7" s="72"/>
      <c r="AC7" s="76"/>
      <c r="AD7" s="78"/>
      <c r="AE7" s="82"/>
      <c r="AF7" s="82"/>
      <c r="AG7" s="82"/>
      <c r="AH7" s="82"/>
      <c r="AI7" s="82"/>
      <c r="AJ7" s="83"/>
      <c r="AK7" s="13"/>
      <c r="AL7" s="72"/>
      <c r="AM7" s="76"/>
      <c r="AN7" s="78"/>
      <c r="AO7" s="82"/>
      <c r="AP7" s="82"/>
      <c r="AQ7" s="82"/>
      <c r="AR7" s="82"/>
      <c r="AS7" s="82"/>
      <c r="AT7" s="83"/>
      <c r="AU7" s="13"/>
      <c r="AV7" s="72"/>
      <c r="AW7" s="76"/>
      <c r="AX7" s="78"/>
      <c r="AY7" s="82"/>
      <c r="AZ7" s="82"/>
      <c r="BA7" s="82"/>
      <c r="BB7" s="82"/>
      <c r="BC7" s="82"/>
      <c r="BD7" s="83"/>
      <c r="BE7" s="13"/>
    </row>
    <row r="8" spans="1:61" ht="23.25" customHeight="1" x14ac:dyDescent="0.25">
      <c r="A8" s="73" t="str">
        <f>IF('A) Piano Finanziario'!A$4="","",'A) Piano Finanziario'!A$4)</f>
        <v>GAL Ternano</v>
      </c>
      <c r="B8" s="73" t="str">
        <f>'A) Piano Finanziario'!B$4</f>
        <v>ITUM001</v>
      </c>
      <c r="C8" s="73">
        <f>'A) Piano Finanziario'!C$4</f>
        <v>10</v>
      </c>
      <c r="D8" s="73" t="str">
        <f>'A) Piano Finanziario'!D$4</f>
        <v>UMBRIA</v>
      </c>
      <c r="E8" s="73" t="str">
        <f>IF('A) Piano Finanziario'!E7="","",'A) Piano Finanziario'!E7)</f>
        <v>Sottointervento A - Attuazione SSL</v>
      </c>
      <c r="F8" s="73" t="str">
        <f>IF('A) Piano Finanziario'!F7="","",'A) Piano Finanziario'!F7)</f>
        <v>SRE04</v>
      </c>
      <c r="G8" s="73" t="str">
        <f>IF('A) Piano Finanziario'!I7="","",'A) Piano Finanziario'!I7)</f>
        <v>A.1.4.</v>
      </c>
      <c r="H8" s="73" t="s">
        <v>779</v>
      </c>
      <c r="I8" s="73" t="s">
        <v>780</v>
      </c>
      <c r="J8" s="84">
        <v>4</v>
      </c>
      <c r="K8" s="82"/>
      <c r="L8" s="82"/>
      <c r="M8" s="82"/>
      <c r="N8" s="82"/>
      <c r="O8" s="82">
        <v>2</v>
      </c>
      <c r="P8" s="83">
        <v>2</v>
      </c>
      <c r="Q8" s="13"/>
      <c r="R8" s="74"/>
      <c r="S8" s="74"/>
      <c r="T8" s="82"/>
      <c r="U8" s="82"/>
      <c r="V8" s="82"/>
      <c r="W8" s="82"/>
      <c r="X8" s="82"/>
      <c r="Y8" s="82"/>
      <c r="Z8" s="82"/>
      <c r="AA8" s="75"/>
      <c r="AB8" s="72"/>
      <c r="AC8" s="76"/>
      <c r="AD8" s="84"/>
      <c r="AE8" s="82"/>
      <c r="AF8" s="82"/>
      <c r="AG8" s="82"/>
      <c r="AH8" s="82"/>
      <c r="AI8" s="82"/>
      <c r="AJ8" s="83"/>
      <c r="AK8" s="13"/>
      <c r="AL8" s="72"/>
      <c r="AM8" s="76"/>
      <c r="AN8" s="84"/>
      <c r="AO8" s="82"/>
      <c r="AP8" s="82"/>
      <c r="AQ8" s="82"/>
      <c r="AR8" s="82"/>
      <c r="AS8" s="82"/>
      <c r="AT8" s="83"/>
      <c r="AU8" s="13"/>
      <c r="AV8" s="72"/>
      <c r="AW8" s="76"/>
      <c r="AX8" s="84"/>
      <c r="AY8" s="82"/>
      <c r="AZ8" s="82"/>
      <c r="BA8" s="82"/>
      <c r="BB8" s="82"/>
      <c r="BC8" s="82"/>
      <c r="BD8" s="83"/>
      <c r="BE8" s="13"/>
    </row>
    <row r="9" spans="1:61" ht="23.25" customHeight="1" x14ac:dyDescent="0.25">
      <c r="A9" s="73" t="str">
        <f>IF('A) Piano Finanziario'!A$4="","",'A) Piano Finanziario'!A$4)</f>
        <v>GAL Ternano</v>
      </c>
      <c r="B9" s="73" t="str">
        <f>'A) Piano Finanziario'!B$4</f>
        <v>ITUM001</v>
      </c>
      <c r="C9" s="73">
        <f>'A) Piano Finanziario'!C$4</f>
        <v>10</v>
      </c>
      <c r="D9" s="73" t="str">
        <f>'A) Piano Finanziario'!D$4</f>
        <v>UMBRIA</v>
      </c>
      <c r="E9" s="73" t="str">
        <f>IF('A) Piano Finanziario'!E8="","",'A) Piano Finanziario'!E8)</f>
        <v>Sottointervento A - Attuazione SSL</v>
      </c>
      <c r="F9" s="73" t="str">
        <f>IF('A) Piano Finanziario'!F8="","",'A) Piano Finanziario'!F8)</f>
        <v>Azione Specifica Leader</v>
      </c>
      <c r="G9" s="73" t="str">
        <f>IF('A) Piano Finanziario'!I8="","",'A) Piano Finanziario'!I8)</f>
        <v>A.2.1. - VALORIZZAZIONE STORICO-CULTURALE DEL TERRITORIO E DEI PRODOTTI TIPICI: azione finalizzata al sostegno di nuovi eventi/iniziative locali e alla qualificazione di quelle già esistenti, e al sostegno di strumenti di promozione del patrimonio culturale e delle produzioni locali.</v>
      </c>
      <c r="H9" s="73" t="str">
        <f>IF($F9="","",VLOOKUP('B) Indicatori Output'!$F9,'Elenco dati'!$O$4:$R$50,3,FALSE))</f>
        <v>Compilare le colonne dalla R alla Z relativi all'Indicatore di OUTPUT diverso</v>
      </c>
      <c r="I9" s="73" t="str">
        <f>IF($F9="","",VLOOKUP('B) Indicatori Output'!$F9,'Elenco dati'!$O$4:$R$50,4,FALSE))</f>
        <v>Compilare le colonne dalla R alla Z relativi all'Indicatore di OUTPUT diverso</v>
      </c>
      <c r="J9" s="84"/>
      <c r="K9" s="82"/>
      <c r="L9" s="82"/>
      <c r="M9" s="82"/>
      <c r="N9" s="82"/>
      <c r="O9" s="82"/>
      <c r="P9" s="83"/>
      <c r="Q9" s="13"/>
      <c r="R9" s="74" t="s">
        <v>777</v>
      </c>
      <c r="S9" s="73" t="s">
        <v>778</v>
      </c>
      <c r="T9" s="82">
        <v>24</v>
      </c>
      <c r="U9" s="82"/>
      <c r="V9" s="82"/>
      <c r="W9" s="155">
        <v>7</v>
      </c>
      <c r="X9" s="155">
        <v>8</v>
      </c>
      <c r="Y9" s="155">
        <v>9</v>
      </c>
      <c r="Z9" s="156"/>
      <c r="AA9" s="75"/>
      <c r="AB9" s="72"/>
      <c r="AC9" s="76"/>
      <c r="AD9" s="84"/>
      <c r="AE9" s="82"/>
      <c r="AF9" s="82"/>
      <c r="AG9" s="82"/>
      <c r="AH9" s="82"/>
      <c r="AI9" s="82"/>
      <c r="AJ9" s="83"/>
      <c r="AK9" s="13"/>
      <c r="AL9" s="72"/>
      <c r="AM9" s="76"/>
      <c r="AN9" s="84"/>
      <c r="AO9" s="82"/>
      <c r="AP9" s="82"/>
      <c r="AQ9" s="82"/>
      <c r="AR9" s="82"/>
      <c r="AS9" s="82"/>
      <c r="AT9" s="83"/>
      <c r="AU9" s="13"/>
      <c r="AV9" s="72"/>
      <c r="AW9" s="76"/>
      <c r="AX9" s="84"/>
      <c r="AY9" s="82"/>
      <c r="AZ9" s="82"/>
      <c r="BA9" s="82"/>
      <c r="BB9" s="82"/>
      <c r="BC9" s="82"/>
      <c r="BD9" s="83"/>
      <c r="BE9" s="13"/>
    </row>
    <row r="10" spans="1:61" ht="23.25" customHeight="1" x14ac:dyDescent="0.25">
      <c r="A10" s="73" t="str">
        <f>IF('A) Piano Finanziario'!A$4="","",'A) Piano Finanziario'!A$4)</f>
        <v>GAL Ternano</v>
      </c>
      <c r="B10" s="73" t="str">
        <f>'A) Piano Finanziario'!B$4</f>
        <v>ITUM001</v>
      </c>
      <c r="C10" s="73">
        <f>'A) Piano Finanziario'!C$4</f>
        <v>10</v>
      </c>
      <c r="D10" s="73" t="str">
        <f>'A) Piano Finanziario'!D$4</f>
        <v>UMBRIA</v>
      </c>
      <c r="E10" s="73" t="str">
        <f>IF('A) Piano Finanziario'!E9="","",'A) Piano Finanziario'!E9)</f>
        <v>Sottointervento A - Attuazione SSL</v>
      </c>
      <c r="F10" s="73" t="str">
        <f>IF('A) Piano Finanziario'!F9="","",'A) Piano Finanziario'!F9)</f>
        <v>Azione Specifica Leader</v>
      </c>
      <c r="G10" s="73" t="str">
        <f>IF('A) Piano Finanziario'!I9="","",'A) Piano Finanziario'!I9)</f>
        <v>A.2.2. - AZIONE DI ACCOMPAGNAMENTO ALL'ATTUAZIONE DELLA SSL</v>
      </c>
      <c r="H10" s="73" t="str">
        <f>IF($F10="","",VLOOKUP('B) Indicatori Output'!$F10,'Elenco dati'!$O$4:$R$50,3,FALSE))</f>
        <v>Compilare le colonne dalla R alla Z relativi all'Indicatore di OUTPUT diverso</v>
      </c>
      <c r="I10" s="73" t="str">
        <f>IF($F10="","",VLOOKUP('B) Indicatori Output'!$F10,'Elenco dati'!$O$4:$R$50,4,FALSE))</f>
        <v>Compilare le colonne dalla R alla Z relativi all'Indicatore di OUTPUT diverso</v>
      </c>
      <c r="J10" s="84"/>
      <c r="K10" s="82"/>
      <c r="L10" s="82"/>
      <c r="M10" s="82"/>
      <c r="N10" s="82"/>
      <c r="O10" s="82"/>
      <c r="P10" s="83"/>
      <c r="Q10" s="13"/>
      <c r="R10" s="74" t="s">
        <v>777</v>
      </c>
      <c r="S10" s="73" t="s">
        <v>778</v>
      </c>
      <c r="T10" s="82">
        <v>2</v>
      </c>
      <c r="U10" s="82"/>
      <c r="V10" s="82"/>
      <c r="W10" s="82"/>
      <c r="X10" s="155">
        <v>2</v>
      </c>
      <c r="Y10" s="82"/>
      <c r="Z10" s="82"/>
      <c r="AA10" s="75"/>
      <c r="AB10" s="72"/>
      <c r="AC10" s="76"/>
      <c r="AD10" s="84"/>
      <c r="AE10" s="82"/>
      <c r="AF10" s="82"/>
      <c r="AG10" s="82"/>
      <c r="AH10" s="82"/>
      <c r="AI10" s="82"/>
      <c r="AJ10" s="83"/>
      <c r="AK10" s="13"/>
      <c r="AL10" s="72"/>
      <c r="AM10" s="76"/>
      <c r="AN10" s="84"/>
      <c r="AO10" s="82"/>
      <c r="AP10" s="82"/>
      <c r="AQ10" s="82"/>
      <c r="AR10" s="82"/>
      <c r="AS10" s="82"/>
      <c r="AT10" s="83"/>
      <c r="AU10" s="13"/>
      <c r="AV10" s="72"/>
      <c r="AW10" s="76"/>
      <c r="AX10" s="84"/>
      <c r="AY10" s="82"/>
      <c r="AZ10" s="82"/>
      <c r="BA10" s="82"/>
      <c r="BB10" s="82"/>
      <c r="BC10" s="82"/>
      <c r="BD10" s="83"/>
      <c r="BE10" s="13"/>
    </row>
    <row r="11" spans="1:61" ht="23.25" customHeight="1" x14ac:dyDescent="0.25">
      <c r="A11" s="73" t="str">
        <f>IF('A) Piano Finanziario'!A$4="","",'A) Piano Finanziario'!A$4)</f>
        <v>GAL Ternano</v>
      </c>
      <c r="B11" s="73" t="str">
        <f>'A) Piano Finanziario'!B$4</f>
        <v>ITUM001</v>
      </c>
      <c r="C11" s="73">
        <f>'A) Piano Finanziario'!C$4</f>
        <v>10</v>
      </c>
      <c r="D11" s="73" t="str">
        <f>'A) Piano Finanziario'!D$4</f>
        <v>UMBRIA</v>
      </c>
      <c r="E11" s="73" t="str">
        <f>IF('A) Piano Finanziario'!E10="","",'A) Piano Finanziario'!E10)</f>
        <v>Sottointervento A - Attuazione SSL</v>
      </c>
      <c r="F11" s="73" t="str">
        <f>IF('A) Piano Finanziario'!F10="","",'A) Piano Finanziario'!F10)</f>
        <v>Cooperazione Leader</v>
      </c>
      <c r="G11" s="73" t="str">
        <f>IF('A) Piano Finanziario'!I10="","",'A) Piano Finanziario'!I10)</f>
        <v>A.3.1 -UMBRIA, LASCIATI SORPRENDERE (Cooperazione interterritoriale)</v>
      </c>
      <c r="H11" s="73" t="str">
        <f>IF($F11="","",VLOOKUP('B) Indicatori Output'!$F11,'Elenco dati'!$O$4:$R$50,3,FALSE))</f>
        <v>Compilare le colonne dalla R alla Z relativi all'Indicatore di OUTPUT diverso</v>
      </c>
      <c r="I11" s="73" t="str">
        <f>IF($F11="","",VLOOKUP('B) Indicatori Output'!$F11,'Elenco dati'!$O$4:$R$50,4,FALSE))</f>
        <v>Compilare le colonne dalla R alla Z relativi all'Indicatore di OUTPUT diverso</v>
      </c>
      <c r="J11" s="84"/>
      <c r="K11" s="82"/>
      <c r="L11" s="82"/>
      <c r="M11" s="82"/>
      <c r="N11" s="82"/>
      <c r="O11" s="82"/>
      <c r="P11" s="83"/>
      <c r="Q11" s="13"/>
      <c r="R11" s="74" t="s">
        <v>777</v>
      </c>
      <c r="S11" s="73" t="s">
        <v>778</v>
      </c>
      <c r="T11" s="82">
        <v>7</v>
      </c>
      <c r="U11" s="82"/>
      <c r="V11" s="82"/>
      <c r="W11" s="155">
        <v>2</v>
      </c>
      <c r="X11" s="155">
        <v>2</v>
      </c>
      <c r="Y11" s="155">
        <v>3</v>
      </c>
      <c r="Z11" s="156"/>
      <c r="AA11" s="75"/>
      <c r="AB11" s="72"/>
      <c r="AC11" s="76"/>
      <c r="AD11" s="84"/>
      <c r="AE11" s="82"/>
      <c r="AF11" s="82"/>
      <c r="AG11" s="82"/>
      <c r="AH11" s="82"/>
      <c r="AI11" s="82"/>
      <c r="AJ11" s="83"/>
      <c r="AK11" s="13"/>
      <c r="AL11" s="72"/>
      <c r="AM11" s="76"/>
      <c r="AN11" s="84"/>
      <c r="AO11" s="82"/>
      <c r="AP11" s="82"/>
      <c r="AQ11" s="82"/>
      <c r="AR11" s="82"/>
      <c r="AS11" s="82"/>
      <c r="AT11" s="83"/>
      <c r="AU11" s="13"/>
      <c r="AV11" s="72"/>
      <c r="AW11" s="76"/>
      <c r="AX11" s="84"/>
      <c r="AY11" s="82"/>
      <c r="AZ11" s="82"/>
      <c r="BA11" s="82"/>
      <c r="BB11" s="82"/>
      <c r="BC11" s="82"/>
      <c r="BD11" s="83"/>
      <c r="BE11" s="13"/>
    </row>
    <row r="12" spans="1:61" ht="23.25" customHeight="1" x14ac:dyDescent="0.25">
      <c r="A12" s="73" t="str">
        <f>IF('A) Piano Finanziario'!A$4="","",'A) Piano Finanziario'!A$4)</f>
        <v>GAL Ternano</v>
      </c>
      <c r="B12" s="73" t="str">
        <f>'A) Piano Finanziario'!B$4</f>
        <v>ITUM001</v>
      </c>
      <c r="C12" s="73">
        <f>'A) Piano Finanziario'!C$4</f>
        <v>10</v>
      </c>
      <c r="D12" s="73" t="str">
        <f>'A) Piano Finanziario'!D$4</f>
        <v>UMBRIA</v>
      </c>
      <c r="E12" s="73" t="str">
        <f>IF('A) Piano Finanziario'!E11="","",'A) Piano Finanziario'!E11)</f>
        <v>Sottointervento A - Attuazione SSL</v>
      </c>
      <c r="F12" s="73" t="str">
        <f>IF('A) Piano Finanziario'!F11="","",'A) Piano Finanziario'!F11)</f>
        <v>Cooperazione Leader</v>
      </c>
      <c r="G12" s="73" t="str">
        <f>IF('A) Piano Finanziario'!I11="","",'A) Piano Finanziario'!I11)</f>
        <v>A.3.2 - LE VIE DI FRANCESCO (Progetto di cooperazione interterritoriale)</v>
      </c>
      <c r="H12" s="73" t="str">
        <f>IF($F12="","",VLOOKUP('B) Indicatori Output'!$F12,'Elenco dati'!$O$4:$R$50,3,FALSE))</f>
        <v>Compilare le colonne dalla R alla Z relativi all'Indicatore di OUTPUT diverso</v>
      </c>
      <c r="I12" s="73" t="str">
        <f>IF($F12="","",VLOOKUP('B) Indicatori Output'!$F12,'Elenco dati'!$O$4:$R$50,4,FALSE))</f>
        <v>Compilare le colonne dalla R alla Z relativi all'Indicatore di OUTPUT diverso</v>
      </c>
      <c r="J12" s="84"/>
      <c r="K12" s="82"/>
      <c r="L12" s="82"/>
      <c r="M12" s="82"/>
      <c r="N12" s="82"/>
      <c r="O12" s="82"/>
      <c r="P12" s="83"/>
      <c r="Q12" s="13"/>
      <c r="R12" s="74" t="s">
        <v>777</v>
      </c>
      <c r="S12" s="73" t="s">
        <v>778</v>
      </c>
      <c r="T12" s="163"/>
      <c r="U12" s="82"/>
      <c r="V12" s="82"/>
      <c r="W12" s="163"/>
      <c r="X12" s="82"/>
      <c r="Y12" s="82"/>
      <c r="Z12" s="82"/>
      <c r="AA12" s="75"/>
      <c r="AB12" s="72"/>
      <c r="AC12" s="76"/>
      <c r="AD12" s="84"/>
      <c r="AE12" s="82"/>
      <c r="AF12" s="82"/>
      <c r="AG12" s="82"/>
      <c r="AH12" s="82"/>
      <c r="AI12" s="82"/>
      <c r="AJ12" s="83"/>
      <c r="AK12" s="13"/>
      <c r="AL12" s="72"/>
      <c r="AM12" s="76"/>
      <c r="AN12" s="84"/>
      <c r="AO12" s="82"/>
      <c r="AP12" s="82"/>
      <c r="AQ12" s="82"/>
      <c r="AR12" s="82"/>
      <c r="AS12" s="82"/>
      <c r="AT12" s="83"/>
      <c r="AU12" s="13"/>
      <c r="AV12" s="72"/>
      <c r="AW12" s="76"/>
      <c r="AX12" s="84"/>
      <c r="AY12" s="82"/>
      <c r="AZ12" s="82"/>
      <c r="BA12" s="82"/>
      <c r="BB12" s="82"/>
      <c r="BC12" s="82"/>
      <c r="BD12" s="83"/>
      <c r="BE12" s="13"/>
    </row>
    <row r="13" spans="1:61" ht="23.25" customHeight="1" x14ac:dyDescent="0.25">
      <c r="A13" s="73" t="str">
        <f>IF('A) Piano Finanziario'!A$4="","",'A) Piano Finanziario'!A$4)</f>
        <v>GAL Ternano</v>
      </c>
      <c r="B13" s="73" t="str">
        <f>'A) Piano Finanziario'!B$4</f>
        <v>ITUM001</v>
      </c>
      <c r="C13" s="73">
        <f>'A) Piano Finanziario'!C$4</f>
        <v>10</v>
      </c>
      <c r="D13" s="73" t="str">
        <f>'A) Piano Finanziario'!D$4</f>
        <v>UMBRIA</v>
      </c>
      <c r="E13" s="73" t="str">
        <f>IF('A) Piano Finanziario'!E12="","",'A) Piano Finanziario'!E12)</f>
        <v>Sottointervento A - Attuazione SSL</v>
      </c>
      <c r="F13" s="73" t="str">
        <f>IF('A) Piano Finanziario'!F12="","",'A) Piano Finanziario'!F12)</f>
        <v>Cooperazione Leader</v>
      </c>
      <c r="G13" s="73" t="str">
        <f>IF('A) Piano Finanziario'!I12="","",'A) Piano Finanziario'!I12)</f>
        <v>A.3.3 - IL VALORE DELL'ACQUA (Cooperazione transnazionale)</v>
      </c>
      <c r="H13" s="73" t="str">
        <f>IF($F13="","",VLOOKUP('B) Indicatori Output'!$F13,'Elenco dati'!$O$4:$R$50,3,FALSE))</f>
        <v>Compilare le colonne dalla R alla Z relativi all'Indicatore di OUTPUT diverso</v>
      </c>
      <c r="I13" s="73" t="str">
        <f>IF($F13="","",VLOOKUP('B) Indicatori Output'!$F13,'Elenco dati'!$O$4:$R$50,4,FALSE))</f>
        <v>Compilare le colonne dalla R alla Z relativi all'Indicatore di OUTPUT diverso</v>
      </c>
      <c r="J13" s="84"/>
      <c r="K13" s="82"/>
      <c r="L13" s="82"/>
      <c r="M13" s="82"/>
      <c r="N13" s="82"/>
      <c r="O13" s="82"/>
      <c r="P13" s="83"/>
      <c r="Q13" s="13"/>
      <c r="R13" s="74" t="s">
        <v>777</v>
      </c>
      <c r="S13" s="73" t="s">
        <v>778</v>
      </c>
      <c r="T13" s="82">
        <v>1</v>
      </c>
      <c r="U13" s="82"/>
      <c r="V13" s="82"/>
      <c r="W13" s="82"/>
      <c r="X13" s="82">
        <v>1</v>
      </c>
      <c r="Y13" s="82"/>
      <c r="Z13" s="82"/>
      <c r="AA13" s="75"/>
      <c r="AB13" s="72"/>
      <c r="AC13" s="76"/>
      <c r="AD13" s="84"/>
      <c r="AE13" s="82"/>
      <c r="AF13" s="82"/>
      <c r="AG13" s="82"/>
      <c r="AH13" s="82"/>
      <c r="AI13" s="82"/>
      <c r="AJ13" s="83"/>
      <c r="AK13" s="13"/>
      <c r="AL13" s="72"/>
      <c r="AM13" s="76"/>
      <c r="AN13" s="84"/>
      <c r="AO13" s="82"/>
      <c r="AP13" s="82"/>
      <c r="AQ13" s="82"/>
      <c r="AR13" s="82"/>
      <c r="AS13" s="82"/>
      <c r="AT13" s="83"/>
      <c r="AU13" s="13"/>
      <c r="AV13" s="72"/>
      <c r="AW13" s="76"/>
      <c r="AX13" s="84"/>
      <c r="AY13" s="82"/>
      <c r="AZ13" s="82"/>
      <c r="BA13" s="82"/>
      <c r="BB13" s="82"/>
      <c r="BC13" s="82"/>
      <c r="BD13" s="83"/>
      <c r="BE13" s="13"/>
    </row>
    <row r="14" spans="1:61" ht="23.25" customHeight="1" x14ac:dyDescent="0.25">
      <c r="A14" s="73" t="str">
        <f>IF('A) Piano Finanziario'!A$4="","",'A) Piano Finanziario'!A$4)</f>
        <v>GAL Ternano</v>
      </c>
      <c r="B14" s="73" t="str">
        <f>'A) Piano Finanziario'!B$4</f>
        <v>ITUM001</v>
      </c>
      <c r="C14" s="73">
        <f>'A) Piano Finanziario'!C$4</f>
        <v>10</v>
      </c>
      <c r="D14" s="73" t="str">
        <f>'A) Piano Finanziario'!D$4</f>
        <v>UMBRIA</v>
      </c>
      <c r="E14" s="73" t="str">
        <f>IF('A) Piano Finanziario'!E13="","",'A) Piano Finanziario'!E13)</f>
        <v>Sottointervento B- Gestione, animazione e comunicazione</v>
      </c>
      <c r="F14" s="73" t="str">
        <f>IF('A) Piano Finanziario'!F13="","",'A) Piano Finanziario'!F13)</f>
        <v>Gestione SSL (B1)</v>
      </c>
      <c r="G14" s="73" t="str">
        <f>IF('A) Piano Finanziario'!I13="","",'A) Piano Finanziario'!I13)</f>
        <v/>
      </c>
      <c r="H14" s="73" t="str">
        <f>IF($F14="","",VLOOKUP('B) Indicatori Output'!$F14,'Elenco dati'!$O$4:$R$50,3,FALSE))</f>
        <v xml:space="preserve"> </v>
      </c>
      <c r="I14" s="73" t="str">
        <f>IF($F14="","",VLOOKUP('B) Indicatori Output'!$F14,'Elenco dati'!$O$4:$R$50,4,FALSE))</f>
        <v xml:space="preserve"> </v>
      </c>
      <c r="J14" s="84"/>
      <c r="K14" s="82"/>
      <c r="L14" s="82"/>
      <c r="M14" s="82"/>
      <c r="N14" s="82"/>
      <c r="O14" s="82"/>
      <c r="P14" s="83"/>
      <c r="Q14" s="13"/>
      <c r="R14" s="74"/>
      <c r="S14" s="74"/>
      <c r="T14" s="82"/>
      <c r="U14" s="82"/>
      <c r="V14" s="82"/>
      <c r="W14" s="82"/>
      <c r="X14" s="82"/>
      <c r="Y14" s="82"/>
      <c r="Z14" s="82"/>
      <c r="AA14" s="75"/>
      <c r="AB14" s="72"/>
      <c r="AC14" s="76"/>
      <c r="AD14" s="84"/>
      <c r="AE14" s="82"/>
      <c r="AF14" s="82"/>
      <c r="AG14" s="82"/>
      <c r="AH14" s="82"/>
      <c r="AI14" s="82"/>
      <c r="AJ14" s="83"/>
      <c r="AK14" s="13"/>
      <c r="AL14" s="72"/>
      <c r="AM14" s="76"/>
      <c r="AN14" s="84"/>
      <c r="AO14" s="82"/>
      <c r="AP14" s="82"/>
      <c r="AQ14" s="82"/>
      <c r="AR14" s="82"/>
      <c r="AS14" s="82"/>
      <c r="AT14" s="83"/>
      <c r="AU14" s="13"/>
      <c r="AV14" s="72"/>
      <c r="AW14" s="76"/>
      <c r="AX14" s="84"/>
      <c r="AY14" s="82"/>
      <c r="AZ14" s="82"/>
      <c r="BA14" s="82"/>
      <c r="BB14" s="82"/>
      <c r="BC14" s="82"/>
      <c r="BD14" s="83"/>
      <c r="BE14" s="13"/>
    </row>
    <row r="15" spans="1:61" ht="23.25" customHeight="1" x14ac:dyDescent="0.25">
      <c r="A15" s="73" t="str">
        <f>IF('A) Piano Finanziario'!A$4="","",'A) Piano Finanziario'!A$4)</f>
        <v>GAL Ternano</v>
      </c>
      <c r="B15" s="73" t="str">
        <f>'A) Piano Finanziario'!B$4</f>
        <v>ITUM001</v>
      </c>
      <c r="C15" s="73">
        <f>'A) Piano Finanziario'!C$4</f>
        <v>10</v>
      </c>
      <c r="D15" s="73" t="str">
        <f>'A) Piano Finanziario'!D$4</f>
        <v>UMBRIA</v>
      </c>
      <c r="E15" s="73" t="str">
        <f>IF('A) Piano Finanziario'!E14="","",'A) Piano Finanziario'!E14)</f>
        <v>Sottointervento B- Gestione, animazione e comunicazione</v>
      </c>
      <c r="F15" s="73" t="str">
        <f>IF('A) Piano Finanziario'!F14="","",'A) Piano Finanziario'!F14)</f>
        <v>Animazione SSL (B2)</v>
      </c>
      <c r="G15" s="73" t="str">
        <f>IF('A) Piano Finanziario'!I14="","",'A) Piano Finanziario'!I14)</f>
        <v/>
      </c>
      <c r="H15" s="73" t="str">
        <f>IF($F15="","",VLOOKUP('B) Indicatori Output'!$F15,'Elenco dati'!$O$4:$R$50,3,FALSE))</f>
        <v xml:space="preserve"> </v>
      </c>
      <c r="I15" s="73" t="str">
        <f>IF($F15="","",VLOOKUP('B) Indicatori Output'!$F15,'Elenco dati'!$O$4:$R$50,4,FALSE))</f>
        <v xml:space="preserve"> </v>
      </c>
      <c r="J15" s="84"/>
      <c r="K15" s="82"/>
      <c r="L15" s="82"/>
      <c r="M15" s="82"/>
      <c r="N15" s="82"/>
      <c r="O15" s="82"/>
      <c r="P15" s="83"/>
      <c r="Q15" s="13"/>
      <c r="R15" s="74"/>
      <c r="S15" s="74"/>
      <c r="T15" s="82"/>
      <c r="U15" s="82"/>
      <c r="V15" s="82"/>
      <c r="W15" s="82"/>
      <c r="X15" s="82"/>
      <c r="Y15" s="82"/>
      <c r="Z15" s="82"/>
      <c r="AA15" s="75"/>
      <c r="AB15" s="72"/>
      <c r="AC15" s="76"/>
      <c r="AD15" s="84"/>
      <c r="AE15" s="82"/>
      <c r="AF15" s="82"/>
      <c r="AG15" s="82"/>
      <c r="AH15" s="82"/>
      <c r="AI15" s="82"/>
      <c r="AJ15" s="83"/>
      <c r="AK15" s="13"/>
      <c r="AL15" s="72"/>
      <c r="AM15" s="76"/>
      <c r="AN15" s="84"/>
      <c r="AO15" s="82"/>
      <c r="AP15" s="82"/>
      <c r="AQ15" s="82"/>
      <c r="AR15" s="82"/>
      <c r="AS15" s="82"/>
      <c r="AT15" s="83"/>
      <c r="AU15" s="13"/>
      <c r="AV15" s="72"/>
      <c r="AW15" s="76"/>
      <c r="AX15" s="84"/>
      <c r="AY15" s="82"/>
      <c r="AZ15" s="82"/>
      <c r="BA15" s="82"/>
      <c r="BB15" s="82"/>
      <c r="BC15" s="82"/>
      <c r="BD15" s="83"/>
      <c r="BE15" s="13"/>
    </row>
    <row r="16" spans="1:61" x14ac:dyDescent="0.25">
      <c r="A16" s="73" t="s">
        <v>464</v>
      </c>
      <c r="B16" s="73" t="s">
        <v>465</v>
      </c>
      <c r="C16" s="73">
        <v>10</v>
      </c>
      <c r="D16" s="73" t="s">
        <v>791</v>
      </c>
      <c r="E16" s="73" t="s">
        <v>791</v>
      </c>
      <c r="F16" s="73" t="s">
        <v>791</v>
      </c>
      <c r="G16" s="73" t="s">
        <v>791</v>
      </c>
      <c r="H16" s="73" t="s">
        <v>791</v>
      </c>
      <c r="I16" s="84"/>
      <c r="J16" s="82"/>
      <c r="K16" s="82"/>
      <c r="L16" s="82"/>
      <c r="M16" s="82"/>
      <c r="N16" s="82"/>
      <c r="O16" s="83"/>
      <c r="P16" s="13"/>
      <c r="Q16" s="74"/>
      <c r="R16" s="74"/>
      <c r="S16" s="82"/>
      <c r="T16" s="82"/>
      <c r="U16" s="82"/>
      <c r="V16" s="82"/>
      <c r="W16" s="82"/>
      <c r="X16" s="82"/>
      <c r="Y16" s="82"/>
      <c r="Z16" s="75"/>
      <c r="AA16" s="72"/>
      <c r="AB16" s="76"/>
      <c r="AC16" s="84"/>
      <c r="AD16" s="82"/>
      <c r="AE16" s="82"/>
      <c r="AF16" s="82"/>
      <c r="AG16" s="82"/>
      <c r="AH16" s="82"/>
      <c r="AI16" s="83"/>
      <c r="AJ16" s="13"/>
      <c r="AK16" s="72"/>
      <c r="AL16" s="76"/>
      <c r="AM16" s="84"/>
      <c r="AN16" s="82"/>
      <c r="AO16" s="82"/>
      <c r="AP16" s="82"/>
      <c r="AQ16" s="82"/>
      <c r="AR16" s="82"/>
      <c r="AS16" s="83"/>
      <c r="AT16" s="13"/>
      <c r="AU16" s="72"/>
      <c r="AV16" s="76"/>
      <c r="AW16" s="84"/>
      <c r="AX16" s="82"/>
      <c r="AY16" s="82"/>
      <c r="AZ16" s="82"/>
      <c r="BA16" s="82"/>
      <c r="BB16" s="82"/>
      <c r="BC16" s="83"/>
      <c r="BD16" s="13"/>
      <c r="BE16" s="73"/>
    </row>
    <row r="17" spans="1:57" x14ac:dyDescent="0.25">
      <c r="A17" s="73" t="s">
        <v>464</v>
      </c>
      <c r="B17" s="73" t="s">
        <v>465</v>
      </c>
      <c r="C17" s="73">
        <v>10</v>
      </c>
      <c r="D17" s="73" t="s">
        <v>791</v>
      </c>
      <c r="E17" s="73" t="s">
        <v>791</v>
      </c>
      <c r="F17" s="73" t="s">
        <v>791</v>
      </c>
      <c r="G17" s="73" t="s">
        <v>791</v>
      </c>
      <c r="H17" s="73" t="s">
        <v>791</v>
      </c>
      <c r="I17" s="84"/>
      <c r="J17" s="82"/>
      <c r="K17" s="82"/>
      <c r="L17" s="82"/>
      <c r="M17" s="82"/>
      <c r="N17" s="82"/>
      <c r="O17" s="83"/>
      <c r="P17" s="13"/>
      <c r="Q17" s="74"/>
      <c r="R17" s="74"/>
      <c r="S17" s="82"/>
      <c r="T17" s="82"/>
      <c r="U17" s="82"/>
      <c r="V17" s="82"/>
      <c r="W17" s="82"/>
      <c r="X17" s="82"/>
      <c r="Y17" s="82"/>
      <c r="Z17" s="75"/>
      <c r="AA17" s="72"/>
      <c r="AB17" s="76"/>
      <c r="AC17" s="84"/>
      <c r="AD17" s="82"/>
      <c r="AE17" s="82"/>
      <c r="AF17" s="82"/>
      <c r="AG17" s="82"/>
      <c r="AH17" s="82"/>
      <c r="AI17" s="83"/>
      <c r="AJ17" s="13"/>
      <c r="AK17" s="72"/>
      <c r="AL17" s="76"/>
      <c r="AM17" s="84"/>
      <c r="AN17" s="82"/>
      <c r="AO17" s="82"/>
      <c r="AP17" s="82"/>
      <c r="AQ17" s="82"/>
      <c r="AR17" s="82"/>
      <c r="AS17" s="83"/>
      <c r="AT17" s="13"/>
      <c r="AU17" s="72"/>
      <c r="AV17" s="76"/>
      <c r="AW17" s="84"/>
      <c r="AX17" s="82"/>
      <c r="AY17" s="82"/>
      <c r="AZ17" s="82"/>
      <c r="BA17" s="82"/>
      <c r="BB17" s="82"/>
      <c r="BC17" s="83"/>
      <c r="BD17" s="13"/>
      <c r="BE17" s="73"/>
    </row>
    <row r="18" spans="1:57" x14ac:dyDescent="0.25">
      <c r="AA18" s="68"/>
    </row>
  </sheetData>
  <protectedRanges>
    <protectedRange sqref="J5:BE15" name="Intervallo1"/>
    <protectedRange sqref="I16:BD17" name="Intervallo1_1"/>
  </protectedRanges>
  <mergeCells count="6">
    <mergeCell ref="AL2:AU2"/>
    <mergeCell ref="AV2:BE2"/>
    <mergeCell ref="B1:E1"/>
    <mergeCell ref="A2:D2"/>
    <mergeCell ref="R2:AA2"/>
    <mergeCell ref="AB2:AK2"/>
  </mergeCells>
  <phoneticPr fontId="10" type="noConversion"/>
  <conditionalFormatting sqref="Z16:Z17">
    <cfRule type="containsText" dxfId="6" priority="1" operator="containsText" text="La somma degli importi di previsione non corrisponde al totale della risorse pubbliche">
      <formula>NOT(ISERROR(SEARCH("La somma degli importi di previsione non corrisponde al totale della risorse pubbliche",Z16)))</formula>
    </cfRule>
    <cfRule type="containsText" priority="2" operator="containsText" text="La somma degli importi di previsione non corrisponde al totale della risorse pubbliche">
      <formula>NOT(ISERROR(SEARCH("La somma degli importi di previsione non corrisponde al totale della risorse pubbliche",Z16)))</formula>
    </cfRule>
  </conditionalFormatting>
  <conditionalFormatting sqref="AA5:AA15 AA18">
    <cfRule type="containsText" dxfId="5" priority="3" operator="containsText" text="La somma degli importi di previsione non corrisponde al totale della risorse pubbliche">
      <formula>NOT(ISERROR(SEARCH("La somma degli importi di previsione non corrisponde al totale della risorse pubbliche",AA5)))</formula>
    </cfRule>
    <cfRule type="containsText" priority="4" operator="containsText" text="La somma degli importi di previsione non corrisponde al totale della risorse pubbliche">
      <formula>NOT(ISERROR(SEARCH("La somma degli importi di previsione non corrisponde al totale della risorse pubbliche",AA5)))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BN14"/>
  <sheetViews>
    <sheetView topLeftCell="D1" zoomScale="60" zoomScaleNormal="60" workbookViewId="0">
      <selection activeCell="F10" sqref="F10"/>
    </sheetView>
  </sheetViews>
  <sheetFormatPr defaultRowHeight="15" customHeight="1" x14ac:dyDescent="0.25"/>
  <cols>
    <col min="1" max="1" width="25.5703125" customWidth="1"/>
    <col min="2" max="2" width="10" bestFit="1" customWidth="1"/>
    <col min="3" max="3" width="14.7109375" bestFit="1" customWidth="1"/>
    <col min="4" max="4" width="10" bestFit="1" customWidth="1"/>
    <col min="5" max="6" width="17.7109375" customWidth="1"/>
    <col min="7" max="7" width="11.28515625" bestFit="1" customWidth="1"/>
    <col min="8" max="8" width="45" customWidth="1"/>
    <col min="9" max="9" width="42.85546875" customWidth="1"/>
    <col min="10" max="10" width="34.28515625" customWidth="1"/>
    <col min="11" max="12" width="14.5703125" customWidth="1"/>
    <col min="13" max="13" width="10.7109375" customWidth="1"/>
    <col min="14" max="15" width="11.28515625" customWidth="1"/>
    <col min="16" max="16" width="13" customWidth="1"/>
    <col min="17" max="17" width="14.42578125" customWidth="1"/>
    <col min="18" max="18" width="19.7109375" customWidth="1"/>
    <col min="19" max="19" width="11.28515625" bestFit="1" customWidth="1"/>
    <col min="20" max="20" width="14.28515625" customWidth="1"/>
    <col min="21" max="21" width="16.5703125" customWidth="1"/>
    <col min="22" max="22" width="30.42578125" customWidth="1"/>
    <col min="23" max="23" width="10" customWidth="1"/>
    <col min="24" max="24" width="14.5703125" customWidth="1"/>
    <col min="25" max="25" width="10.7109375" customWidth="1"/>
    <col min="26" max="27" width="11.28515625" customWidth="1"/>
    <col min="30" max="30" width="21" customWidth="1"/>
    <col min="31" max="31" width="11.28515625" bestFit="1" customWidth="1"/>
    <col min="32" max="32" width="14.28515625" customWidth="1"/>
    <col min="33" max="33" width="16.28515625" customWidth="1"/>
    <col min="34" max="34" width="30.42578125" customWidth="1"/>
    <col min="35" max="36" width="14.5703125" customWidth="1"/>
    <col min="37" max="37" width="10.7109375" customWidth="1"/>
    <col min="38" max="39" width="11.28515625" customWidth="1"/>
    <col min="42" max="42" width="19.140625" customWidth="1"/>
    <col min="43" max="43" width="16.85546875" customWidth="1"/>
    <col min="44" max="44" width="19.28515625" customWidth="1"/>
    <col min="45" max="45" width="23.28515625" customWidth="1"/>
    <col min="46" max="46" width="30.42578125" customWidth="1"/>
    <col min="47" max="48" width="14.5703125" customWidth="1"/>
    <col min="49" max="49" width="10.7109375" customWidth="1"/>
    <col min="50" max="51" width="11.28515625" customWidth="1"/>
    <col min="54" max="54" width="23.7109375" customWidth="1"/>
    <col min="55" max="55" width="11.28515625" bestFit="1" customWidth="1"/>
    <col min="56" max="56" width="19.5703125" customWidth="1"/>
    <col min="57" max="57" width="20.28515625" customWidth="1"/>
    <col min="58" max="58" width="30.42578125" customWidth="1"/>
    <col min="59" max="60" width="14.5703125" customWidth="1"/>
    <col min="61" max="61" width="10.7109375" customWidth="1"/>
    <col min="62" max="63" width="11.28515625" customWidth="1"/>
    <col min="66" max="66" width="21.7109375" customWidth="1"/>
  </cols>
  <sheetData>
    <row r="1" spans="1:66" ht="25.5" customHeight="1" thickBot="1" x14ac:dyDescent="0.3">
      <c r="S1" s="224" t="s">
        <v>728</v>
      </c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6"/>
      <c r="AE1" s="224" t="s">
        <v>728</v>
      </c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6"/>
      <c r="AQ1" s="224" t="s">
        <v>728</v>
      </c>
      <c r="AR1" s="225"/>
      <c r="AS1" s="225"/>
      <c r="AT1" s="225"/>
      <c r="AU1" s="225"/>
      <c r="AV1" s="225"/>
      <c r="AW1" s="225"/>
      <c r="AX1" s="225"/>
      <c r="AY1" s="225"/>
      <c r="AZ1" s="225"/>
      <c r="BA1" s="225"/>
      <c r="BB1" s="226"/>
      <c r="BC1" s="224" t="s">
        <v>728</v>
      </c>
      <c r="BD1" s="225"/>
      <c r="BE1" s="225"/>
      <c r="BF1" s="225"/>
      <c r="BG1" s="225"/>
      <c r="BH1" s="225"/>
      <c r="BI1" s="225"/>
      <c r="BJ1" s="225"/>
      <c r="BK1" s="225"/>
      <c r="BL1" s="225"/>
      <c r="BM1" s="225"/>
      <c r="BN1" s="226"/>
    </row>
    <row r="2" spans="1:66" ht="45" x14ac:dyDescent="0.25">
      <c r="A2" s="55" t="s">
        <v>51</v>
      </c>
      <c r="B2" s="1" t="s">
        <v>52</v>
      </c>
      <c r="C2" s="1" t="s">
        <v>53</v>
      </c>
      <c r="D2" s="1" t="s">
        <v>7</v>
      </c>
      <c r="E2" s="62" t="s">
        <v>740</v>
      </c>
      <c r="F2" s="10" t="s">
        <v>57</v>
      </c>
      <c r="G2" s="132" t="s">
        <v>97</v>
      </c>
      <c r="H2" s="133" t="s">
        <v>98</v>
      </c>
      <c r="I2" s="134" t="s">
        <v>99</v>
      </c>
      <c r="J2" s="135" t="s">
        <v>105</v>
      </c>
      <c r="K2" s="136" t="s">
        <v>90</v>
      </c>
      <c r="L2" s="137">
        <v>2024</v>
      </c>
      <c r="M2" s="137">
        <v>2025</v>
      </c>
      <c r="N2" s="123">
        <v>2026</v>
      </c>
      <c r="O2" s="123">
        <v>2027</v>
      </c>
      <c r="P2" s="123">
        <v>2028</v>
      </c>
      <c r="Q2" s="123">
        <v>2029</v>
      </c>
      <c r="R2" s="124" t="s">
        <v>94</v>
      </c>
      <c r="S2" s="138" t="s">
        <v>97</v>
      </c>
      <c r="T2" s="135" t="s">
        <v>98</v>
      </c>
      <c r="U2" s="135" t="s">
        <v>99</v>
      </c>
      <c r="V2" s="135" t="s">
        <v>105</v>
      </c>
      <c r="W2" s="139" t="s">
        <v>90</v>
      </c>
      <c r="X2" s="140">
        <v>2024</v>
      </c>
      <c r="Y2" s="140">
        <v>2025</v>
      </c>
      <c r="Z2" s="126">
        <v>2026</v>
      </c>
      <c r="AA2" s="126">
        <v>2027</v>
      </c>
      <c r="AB2" s="126">
        <v>2028</v>
      </c>
      <c r="AC2" s="126">
        <v>2029</v>
      </c>
      <c r="AD2" s="127" t="s">
        <v>94</v>
      </c>
      <c r="AE2" s="138" t="s">
        <v>97</v>
      </c>
      <c r="AF2" s="135" t="s">
        <v>98</v>
      </c>
      <c r="AG2" s="135" t="s">
        <v>99</v>
      </c>
      <c r="AH2" s="135" t="s">
        <v>105</v>
      </c>
      <c r="AI2" s="139" t="s">
        <v>90</v>
      </c>
      <c r="AJ2" s="140">
        <v>2024</v>
      </c>
      <c r="AK2" s="140">
        <v>2025</v>
      </c>
      <c r="AL2" s="126">
        <v>2026</v>
      </c>
      <c r="AM2" s="126">
        <v>2027</v>
      </c>
      <c r="AN2" s="126">
        <v>2028</v>
      </c>
      <c r="AO2" s="126">
        <v>2029</v>
      </c>
      <c r="AP2" s="127" t="s">
        <v>94</v>
      </c>
      <c r="AQ2" s="138" t="s">
        <v>97</v>
      </c>
      <c r="AR2" s="135" t="s">
        <v>98</v>
      </c>
      <c r="AS2" s="135" t="s">
        <v>99</v>
      </c>
      <c r="AT2" s="135" t="s">
        <v>105</v>
      </c>
      <c r="AU2" s="139" t="s">
        <v>90</v>
      </c>
      <c r="AV2" s="140">
        <v>2024</v>
      </c>
      <c r="AW2" s="140">
        <v>2025</v>
      </c>
      <c r="AX2" s="126">
        <v>2026</v>
      </c>
      <c r="AY2" s="126">
        <v>2027</v>
      </c>
      <c r="AZ2" s="126">
        <v>2028</v>
      </c>
      <c r="BA2" s="126">
        <v>2029</v>
      </c>
      <c r="BB2" s="127" t="s">
        <v>94</v>
      </c>
      <c r="BC2" s="138" t="s">
        <v>97</v>
      </c>
      <c r="BD2" s="135" t="s">
        <v>98</v>
      </c>
      <c r="BE2" s="135" t="s">
        <v>99</v>
      </c>
      <c r="BF2" s="135" t="s">
        <v>105</v>
      </c>
      <c r="BG2" s="139" t="s">
        <v>90</v>
      </c>
      <c r="BH2" s="140">
        <v>2024</v>
      </c>
      <c r="BI2" s="140">
        <v>2025</v>
      </c>
      <c r="BJ2" s="126">
        <v>2026</v>
      </c>
      <c r="BK2" s="126">
        <v>2027</v>
      </c>
      <c r="BL2" s="126">
        <v>2028</v>
      </c>
      <c r="BM2" s="126">
        <v>2029</v>
      </c>
      <c r="BN2" s="127" t="s">
        <v>94</v>
      </c>
    </row>
    <row r="3" spans="1:66" s="26" customFormat="1" x14ac:dyDescent="0.25">
      <c r="A3" s="33" t="s">
        <v>68</v>
      </c>
      <c r="B3" s="33" t="s">
        <v>68</v>
      </c>
      <c r="C3" s="33" t="s">
        <v>68</v>
      </c>
      <c r="D3" s="33" t="s">
        <v>68</v>
      </c>
      <c r="E3" s="33" t="s">
        <v>68</v>
      </c>
      <c r="F3" s="33" t="s">
        <v>68</v>
      </c>
      <c r="G3" s="22" t="s">
        <v>67</v>
      </c>
      <c r="H3" s="33" t="s">
        <v>68</v>
      </c>
      <c r="I3" s="33" t="s">
        <v>68</v>
      </c>
      <c r="J3" s="88" t="s">
        <v>68</v>
      </c>
      <c r="K3" s="56" t="s">
        <v>95</v>
      </c>
      <c r="L3" s="56" t="s">
        <v>95</v>
      </c>
      <c r="M3" s="56" t="s">
        <v>95</v>
      </c>
      <c r="N3" s="56" t="s">
        <v>95</v>
      </c>
      <c r="O3" s="56" t="s">
        <v>95</v>
      </c>
      <c r="P3" s="56" t="s">
        <v>95</v>
      </c>
      <c r="Q3" s="56" t="s">
        <v>95</v>
      </c>
      <c r="R3" s="56" t="s">
        <v>96</v>
      </c>
      <c r="S3" s="22" t="s">
        <v>67</v>
      </c>
      <c r="T3" s="88" t="s">
        <v>68</v>
      </c>
      <c r="U3" s="88" t="s">
        <v>68</v>
      </c>
      <c r="V3" s="88" t="s">
        <v>68</v>
      </c>
      <c r="W3" s="56" t="s">
        <v>95</v>
      </c>
      <c r="X3" s="56" t="s">
        <v>95</v>
      </c>
      <c r="Y3" s="56" t="s">
        <v>95</v>
      </c>
      <c r="Z3" s="56" t="s">
        <v>95</v>
      </c>
      <c r="AA3" s="56" t="s">
        <v>95</v>
      </c>
      <c r="AB3" s="56" t="s">
        <v>95</v>
      </c>
      <c r="AC3" s="56" t="s">
        <v>95</v>
      </c>
      <c r="AD3" s="56" t="s">
        <v>96</v>
      </c>
      <c r="AE3" s="22" t="s">
        <v>67</v>
      </c>
      <c r="AF3" s="88" t="s">
        <v>68</v>
      </c>
      <c r="AG3" s="88" t="s">
        <v>68</v>
      </c>
      <c r="AH3" s="88" t="s">
        <v>68</v>
      </c>
      <c r="AI3" s="56" t="s">
        <v>95</v>
      </c>
      <c r="AJ3" s="56" t="s">
        <v>95</v>
      </c>
      <c r="AK3" s="56" t="s">
        <v>95</v>
      </c>
      <c r="AL3" s="56" t="s">
        <v>95</v>
      </c>
      <c r="AM3" s="56" t="s">
        <v>95</v>
      </c>
      <c r="AN3" s="56" t="s">
        <v>95</v>
      </c>
      <c r="AO3" s="56" t="s">
        <v>95</v>
      </c>
      <c r="AP3" s="56" t="s">
        <v>96</v>
      </c>
      <c r="AQ3" s="22" t="s">
        <v>67</v>
      </c>
      <c r="AR3" s="88" t="s">
        <v>68</v>
      </c>
      <c r="AS3" s="88" t="s">
        <v>68</v>
      </c>
      <c r="AT3" s="88" t="s">
        <v>68</v>
      </c>
      <c r="AU3" s="56" t="s">
        <v>95</v>
      </c>
      <c r="AV3" s="56" t="s">
        <v>95</v>
      </c>
      <c r="AW3" s="56" t="s">
        <v>95</v>
      </c>
      <c r="AX3" s="56" t="s">
        <v>95</v>
      </c>
      <c r="AY3" s="56" t="s">
        <v>95</v>
      </c>
      <c r="AZ3" s="56" t="s">
        <v>95</v>
      </c>
      <c r="BA3" s="56" t="s">
        <v>95</v>
      </c>
      <c r="BB3" s="56" t="s">
        <v>96</v>
      </c>
      <c r="BC3" s="22" t="s">
        <v>67</v>
      </c>
      <c r="BD3" s="88" t="s">
        <v>68</v>
      </c>
      <c r="BE3" s="88" t="s">
        <v>68</v>
      </c>
      <c r="BF3" s="88" t="s">
        <v>68</v>
      </c>
      <c r="BG3" s="56" t="s">
        <v>95</v>
      </c>
      <c r="BH3" s="56" t="s">
        <v>95</v>
      </c>
      <c r="BI3" s="56" t="s">
        <v>95</v>
      </c>
      <c r="BJ3" s="56" t="s">
        <v>95</v>
      </c>
      <c r="BK3" s="56" t="s">
        <v>95</v>
      </c>
      <c r="BL3" s="56" t="s">
        <v>95</v>
      </c>
      <c r="BM3" s="56" t="s">
        <v>95</v>
      </c>
      <c r="BN3" s="56" t="s">
        <v>96</v>
      </c>
    </row>
    <row r="4" spans="1:66" s="26" customFormat="1" ht="32.25" customHeight="1" x14ac:dyDescent="0.2">
      <c r="A4" s="87" t="str">
        <f>IF('A) Piano Finanziario'!A$4="","",'A) Piano Finanziario'!A$4)</f>
        <v>GAL Ternano</v>
      </c>
      <c r="B4" s="87" t="str">
        <f>'A) Piano Finanziario'!B$4</f>
        <v>ITUM001</v>
      </c>
      <c r="C4" s="87">
        <f>'A) Piano Finanziario'!C$4</f>
        <v>10</v>
      </c>
      <c r="D4" s="87" t="str">
        <f>'A) Piano Finanziario'!D$4</f>
        <v>UMBRIA</v>
      </c>
      <c r="E4" s="87" t="str">
        <f>IF('A) Piano Finanziario'!$F4="","",'A) Piano Finanziario'!$F4)</f>
        <v>SRD07</v>
      </c>
      <c r="F4" s="87" t="str">
        <f>IF('A) Piano Finanziario'!$I4="","",'A) Piano Finanziario'!$I4)</f>
        <v xml:space="preserve">A.1.1. </v>
      </c>
      <c r="G4" s="86" t="s">
        <v>190</v>
      </c>
      <c r="H4" s="87" t="str">
        <f>IF(G4="","",VLOOKUP(G4,'Elenco dati'!$T$3:$V$22,2,FALSE))</f>
        <v>Sviluppo dell'economia rurale</v>
      </c>
      <c r="I4" s="87" t="str">
        <f>IF(G4="","",VLOOKUP(G4,'Elenco dati'!$T$3:$V$22,3,FALSE))</f>
        <v>Numero di imprese rurali, comprese quelle della bioeconomia, sviluppate con il sostegno della PAC</v>
      </c>
      <c r="J4" s="87" t="str">
        <f>IF(G4="","",VLOOKUP(G4,'Elenco dati'!$T$3:$W$22,4,FALSE))</f>
        <v>N. di beneficiari</v>
      </c>
      <c r="K4" s="86">
        <v>15</v>
      </c>
      <c r="L4" s="86"/>
      <c r="M4" s="86"/>
      <c r="N4" s="86"/>
      <c r="O4" s="86"/>
      <c r="P4" s="86"/>
      <c r="Q4" s="157">
        <v>15</v>
      </c>
      <c r="R4" s="75"/>
      <c r="S4" s="86"/>
      <c r="T4" s="87" t="str">
        <f>IF(S4="","",VLOOKUP(S4,'Elenco dati'!$T$3:$V$22,2,FALSE))</f>
        <v/>
      </c>
      <c r="U4" s="87" t="str">
        <f>IF(S4="","",VLOOKUP(S4,'Elenco dati'!$T$3:$V$22,3,FALSE))</f>
        <v/>
      </c>
      <c r="V4" s="87" t="str">
        <f>IF(S4="","",VLOOKUP(S4,'Elenco dati'!$T$3:$W$22,4,FALSE))</f>
        <v/>
      </c>
      <c r="W4" s="85"/>
      <c r="X4" s="85"/>
      <c r="Y4" s="85"/>
      <c r="Z4" s="85"/>
      <c r="AA4" s="85"/>
      <c r="AB4" s="85"/>
      <c r="AC4" s="85"/>
      <c r="AD4" s="75"/>
      <c r="AE4" s="86"/>
      <c r="AF4" s="87" t="str">
        <f>IF(AE4="","",VLOOKUP(AE4,'Elenco dati'!$T$3:$V$22,2,FALSE))</f>
        <v/>
      </c>
      <c r="AG4" s="87" t="str">
        <f>IF(AE4="","",VLOOKUP(AE4,'Elenco dati'!$T$3:$V$22,3,FALSE))</f>
        <v/>
      </c>
      <c r="AH4" s="87" t="str">
        <f>IF(AE4="","",VLOOKUP(AE4,'Elenco dati'!$T$3:$W$22,4,FALSE))</f>
        <v/>
      </c>
      <c r="AI4" s="85"/>
      <c r="AJ4" s="85"/>
      <c r="AK4" s="85"/>
      <c r="AL4" s="85"/>
      <c r="AM4" s="85"/>
      <c r="AN4" s="85"/>
      <c r="AO4" s="85"/>
      <c r="AP4" s="75"/>
      <c r="AQ4" s="86"/>
      <c r="AR4" s="87" t="str">
        <f>IF(AQ4="","",VLOOKUP(AQ4,'Elenco dati'!$T$3:$V$22,2,FALSE))</f>
        <v/>
      </c>
      <c r="AS4" s="87" t="str">
        <f>IF(AQ4="","",VLOOKUP(AQ4,'Elenco dati'!$T$3:$V$22,3,FALSE))</f>
        <v/>
      </c>
      <c r="AT4" s="87" t="str">
        <f>IF(AQ4="","",VLOOKUP(AQ4,'Elenco dati'!$T$3:$W$22,4,FALSE))</f>
        <v/>
      </c>
      <c r="AU4" s="85"/>
      <c r="AV4" s="85"/>
      <c r="AW4" s="85"/>
      <c r="AX4" s="85"/>
      <c r="AY4" s="85"/>
      <c r="AZ4" s="85"/>
      <c r="BA4" s="85"/>
      <c r="BB4" s="75"/>
      <c r="BC4" s="86"/>
      <c r="BD4" s="87" t="str">
        <f>IF(BC4="","",VLOOKUP(BC4,'Elenco dati'!$T$3:$V$22,2,FALSE))</f>
        <v/>
      </c>
      <c r="BE4" s="87" t="str">
        <f>IF(BC4="","",VLOOKUP(BC4,'Elenco dati'!$T$3:$V$22,3,FALSE))</f>
        <v/>
      </c>
      <c r="BF4" s="87" t="str">
        <f>IF(BC4="","",VLOOKUP(BC4,'Elenco dati'!$T$3:$W$22,4,FALSE))</f>
        <v/>
      </c>
      <c r="BG4" s="87"/>
      <c r="BH4" s="85"/>
      <c r="BI4" s="85"/>
      <c r="BJ4" s="85"/>
      <c r="BK4" s="85"/>
      <c r="BL4" s="85"/>
      <c r="BM4" s="85"/>
      <c r="BN4" s="75"/>
    </row>
    <row r="5" spans="1:66" ht="32.25" customHeight="1" x14ac:dyDescent="0.25">
      <c r="A5" s="87" t="str">
        <f>IF('A) Piano Finanziario'!A$4="","",'A) Piano Finanziario'!A$4)</f>
        <v>GAL Ternano</v>
      </c>
      <c r="B5" s="87" t="str">
        <f>'A) Piano Finanziario'!B$4</f>
        <v>ITUM001</v>
      </c>
      <c r="C5" s="87">
        <f>'A) Piano Finanziario'!C$4</f>
        <v>10</v>
      </c>
      <c r="D5" s="87" t="str">
        <f>'A) Piano Finanziario'!D$4</f>
        <v>UMBRIA</v>
      </c>
      <c r="E5" s="87" t="str">
        <f>IF('A) Piano Finanziario'!$F5="","",'A) Piano Finanziario'!$F5)</f>
        <v>SRD09</v>
      </c>
      <c r="F5" s="87" t="str">
        <f>IF('A) Piano Finanziario'!$I5="","",'A) Piano Finanziario'!$I5)</f>
        <v>A.1.2.</v>
      </c>
      <c r="G5" s="86" t="s">
        <v>209</v>
      </c>
      <c r="H5" s="87" t="str">
        <f>IF(G5="","",VLOOKUP(G5,'Elenco dati'!$T$3:$V$22,2,FALSE))</f>
        <v>Collegare l'Europa rurale</v>
      </c>
      <c r="I5" s="87" t="str">
        <f>IF(G5="","",VLOOKUP(G5,'Elenco dati'!$T$3:$V$22,3,FALSE))</f>
        <v>Numero della popolazione rurale che beneficia di un migliore accesso ai servizi e alle infrastrutture grazie al sostegno della PAC</v>
      </c>
      <c r="J5" s="87" t="str">
        <f>IF(G5="","",VLOOKUP(G5,'Elenco dati'!$T$3:$W$22,4,FALSE))</f>
        <v>N. di persone</v>
      </c>
      <c r="K5" s="158">
        <v>180500</v>
      </c>
      <c r="L5" s="13"/>
      <c r="M5" s="13"/>
      <c r="N5" s="13"/>
      <c r="O5" s="13"/>
      <c r="P5" s="158">
        <v>90250</v>
      </c>
      <c r="Q5" s="158">
        <v>90250</v>
      </c>
      <c r="R5" s="75"/>
      <c r="S5" s="86"/>
      <c r="T5" s="87" t="str">
        <f>IF(S5="","",VLOOKUP(S5,'Elenco dati'!$T$3:$V$22,2,FALSE))</f>
        <v/>
      </c>
      <c r="U5" s="87" t="str">
        <f>IF(S5="","",VLOOKUP(S5,'Elenco dati'!$T$3:$V$22,3,FALSE))</f>
        <v/>
      </c>
      <c r="V5" s="87" t="str">
        <f>IF(S5="","",VLOOKUP(S5,'Elenco dati'!$T$3:$W$22,4,FALSE))</f>
        <v/>
      </c>
      <c r="W5" s="13"/>
      <c r="X5" s="13"/>
      <c r="Y5" s="13"/>
      <c r="Z5" s="13"/>
      <c r="AA5" s="13"/>
      <c r="AB5" s="13"/>
      <c r="AC5" s="13"/>
      <c r="AD5" s="75"/>
      <c r="AE5" s="86"/>
      <c r="AF5" s="87" t="str">
        <f>IF(AE5="","",VLOOKUP(AE5,'Elenco dati'!$T$3:$V$22,2,FALSE))</f>
        <v/>
      </c>
      <c r="AG5" s="87" t="str">
        <f>IF(AE5="","",VLOOKUP(AE5,'Elenco dati'!$T$3:$V$22,3,FALSE))</f>
        <v/>
      </c>
      <c r="AH5" s="87" t="str">
        <f>IF(AE5="","",VLOOKUP(AE5,'Elenco dati'!$T$3:$W$22,4,FALSE))</f>
        <v/>
      </c>
      <c r="AI5" s="13"/>
      <c r="AJ5" s="13"/>
      <c r="AK5" s="13"/>
      <c r="AL5" s="13"/>
      <c r="AM5" s="13"/>
      <c r="AN5" s="13"/>
      <c r="AO5" s="13"/>
      <c r="AP5" s="75"/>
      <c r="AQ5" s="86"/>
      <c r="AR5" s="87" t="str">
        <f>IF(AQ5="","",VLOOKUP(AQ5,'Elenco dati'!$T$3:$V$22,2,FALSE))</f>
        <v/>
      </c>
      <c r="AS5" s="87" t="str">
        <f>IF(AQ5="","",VLOOKUP(AQ5,'Elenco dati'!$T$3:$V$22,3,FALSE))</f>
        <v/>
      </c>
      <c r="AT5" s="87" t="str">
        <f>IF(AQ5="","",VLOOKUP(AQ5,'Elenco dati'!$T$3:$W$22,4,FALSE))</f>
        <v/>
      </c>
      <c r="AU5" s="13"/>
      <c r="AV5" s="13"/>
      <c r="AW5" s="13"/>
      <c r="AX5" s="13"/>
      <c r="AY5" s="13"/>
      <c r="AZ5" s="13"/>
      <c r="BA5" s="13"/>
      <c r="BB5" s="75"/>
      <c r="BC5" s="86"/>
      <c r="BD5" s="87" t="str">
        <f>IF(BC5="","",VLOOKUP(BC5,'Elenco dati'!$T$3:$V$22,2,FALSE))</f>
        <v/>
      </c>
      <c r="BE5" s="87" t="str">
        <f>IF(BC5="","",VLOOKUP(BC5,'Elenco dati'!$T$3:$V$22,3,FALSE))</f>
        <v/>
      </c>
      <c r="BF5" s="87" t="str">
        <f>IF(BC5="","",VLOOKUP(BC5,'Elenco dati'!$T$3:$W$22,4,FALSE))</f>
        <v/>
      </c>
      <c r="BG5" s="13"/>
      <c r="BH5" s="13"/>
      <c r="BI5" s="13"/>
      <c r="BJ5" s="13"/>
      <c r="BK5" s="13"/>
      <c r="BL5" s="13"/>
      <c r="BM5" s="13"/>
      <c r="BN5" s="75"/>
    </row>
    <row r="6" spans="1:66" ht="32.25" customHeight="1" x14ac:dyDescent="0.25">
      <c r="A6" s="87" t="str">
        <f>IF('A) Piano Finanziario'!A$4="","",'A) Piano Finanziario'!A$4)</f>
        <v>GAL Ternano</v>
      </c>
      <c r="B6" s="87" t="str">
        <f>'A) Piano Finanziario'!B$4</f>
        <v>ITUM001</v>
      </c>
      <c r="C6" s="87">
        <f>'A) Piano Finanziario'!C$4</f>
        <v>10</v>
      </c>
      <c r="D6" s="87" t="str">
        <f>'A) Piano Finanziario'!D$4</f>
        <v>UMBRIA</v>
      </c>
      <c r="E6" s="87" t="str">
        <f>IF('A) Piano Finanziario'!$F6="","",'A) Piano Finanziario'!$F6)</f>
        <v>SRD14</v>
      </c>
      <c r="F6" s="87" t="str">
        <f>IF('A) Piano Finanziario'!$I6="","",'A) Piano Finanziario'!$I6)</f>
        <v>A.1.3.</v>
      </c>
      <c r="G6" s="86" t="s">
        <v>190</v>
      </c>
      <c r="H6" s="87" t="str">
        <f>IF(G6="","",VLOOKUP(G6,'Elenco dati'!$T$3:$V$22,2,FALSE))</f>
        <v>Sviluppo dell'economia rurale</v>
      </c>
      <c r="I6" s="87" t="str">
        <f>IF(G6="","",VLOOKUP(G6,'Elenco dati'!$T$3:$V$22,3,FALSE))</f>
        <v>Numero di imprese rurali, comprese quelle della bioeconomia, sviluppate con il sostegno della PAC</v>
      </c>
      <c r="J6" s="87" t="str">
        <f>IF(G6="","",VLOOKUP(G6,'Elenco dati'!$T$3:$W$22,4,FALSE))</f>
        <v>N. di beneficiari</v>
      </c>
      <c r="K6" s="159">
        <v>8</v>
      </c>
      <c r="L6" s="13"/>
      <c r="M6" s="13"/>
      <c r="N6" s="13"/>
      <c r="O6" s="13"/>
      <c r="P6" s="13">
        <v>4</v>
      </c>
      <c r="Q6" s="13">
        <v>4</v>
      </c>
      <c r="R6" s="75"/>
      <c r="S6" s="86"/>
      <c r="T6" s="87" t="str">
        <f>IF(S6="","",VLOOKUP(S6,'Elenco dati'!$T$3:$V$22,2,FALSE))</f>
        <v/>
      </c>
      <c r="U6" s="87" t="str">
        <f>IF(S6="","",VLOOKUP(S6,'Elenco dati'!$T$3:$V$22,3,FALSE))</f>
        <v/>
      </c>
      <c r="V6" s="87" t="str">
        <f>IF(S6="","",VLOOKUP(S6,'Elenco dati'!$T$3:$W$22,4,FALSE))</f>
        <v/>
      </c>
      <c r="W6" s="13"/>
      <c r="X6" s="13"/>
      <c r="Y6" s="13"/>
      <c r="Z6" s="13"/>
      <c r="AA6" s="13"/>
      <c r="AB6" s="13"/>
      <c r="AC6" s="13"/>
      <c r="AD6" s="75"/>
      <c r="AE6" s="86"/>
      <c r="AF6" s="87" t="str">
        <f>IF(AE6="","",VLOOKUP(AE6,'Elenco dati'!$T$3:$V$22,2,FALSE))</f>
        <v/>
      </c>
      <c r="AG6" s="87" t="str">
        <f>IF(AE6="","",VLOOKUP(AE6,'Elenco dati'!$T$3:$V$22,3,FALSE))</f>
        <v/>
      </c>
      <c r="AH6" s="87" t="str">
        <f>IF(AE6="","",VLOOKUP(AE6,'Elenco dati'!$T$3:$W$22,4,FALSE))</f>
        <v/>
      </c>
      <c r="AI6" s="13"/>
      <c r="AJ6" s="13"/>
      <c r="AK6" s="13"/>
      <c r="AL6" s="13"/>
      <c r="AM6" s="13"/>
      <c r="AN6" s="13"/>
      <c r="AO6" s="13"/>
      <c r="AP6" s="75"/>
      <c r="AQ6" s="86"/>
      <c r="AR6" s="87" t="str">
        <f>IF(AQ6="","",VLOOKUP(AQ6,'Elenco dati'!$T$3:$V$22,2,FALSE))</f>
        <v/>
      </c>
      <c r="AS6" s="87" t="str">
        <f>IF(AQ6="","",VLOOKUP(AQ6,'Elenco dati'!$T$3:$V$22,3,FALSE))</f>
        <v/>
      </c>
      <c r="AT6" s="87" t="str">
        <f>IF(AQ6="","",VLOOKUP(AQ6,'Elenco dati'!$T$3:$W$22,4,FALSE))</f>
        <v/>
      </c>
      <c r="AU6" s="13"/>
      <c r="AV6" s="13"/>
      <c r="AW6" s="13"/>
      <c r="AX6" s="13"/>
      <c r="AY6" s="13"/>
      <c r="AZ6" s="13"/>
      <c r="BA6" s="13"/>
      <c r="BB6" s="75"/>
      <c r="BC6" s="86"/>
      <c r="BD6" s="87" t="str">
        <f>IF(BC6="","",VLOOKUP(BC6,'Elenco dati'!$T$3:$V$22,2,FALSE))</f>
        <v/>
      </c>
      <c r="BE6" s="87" t="str">
        <f>IF(BC6="","",VLOOKUP(BC6,'Elenco dati'!$T$3:$V$22,3,FALSE))</f>
        <v/>
      </c>
      <c r="BF6" s="87" t="str">
        <f>IF(BC6="","",VLOOKUP(BC6,'Elenco dati'!$T$3:$W$22,4,FALSE))</f>
        <v/>
      </c>
      <c r="BG6" s="13"/>
      <c r="BH6" s="13"/>
      <c r="BI6" s="13"/>
      <c r="BJ6" s="13"/>
      <c r="BK6" s="13"/>
      <c r="BL6" s="13"/>
      <c r="BM6" s="13"/>
      <c r="BN6" s="75"/>
    </row>
    <row r="7" spans="1:66" ht="32.25" customHeight="1" x14ac:dyDescent="0.25">
      <c r="A7" s="87" t="str">
        <f>IF('A) Piano Finanziario'!A$4="","",'A) Piano Finanziario'!A$4)</f>
        <v>GAL Ternano</v>
      </c>
      <c r="B7" s="87" t="str">
        <f>'A) Piano Finanziario'!B$4</f>
        <v>ITUM001</v>
      </c>
      <c r="C7" s="87">
        <f>'A) Piano Finanziario'!C$4</f>
        <v>10</v>
      </c>
      <c r="D7" s="87" t="str">
        <f>'A) Piano Finanziario'!D$4</f>
        <v>UMBRIA</v>
      </c>
      <c r="E7" s="87" t="str">
        <f>IF('A) Piano Finanziario'!$F7="","",'A) Piano Finanziario'!$F7)</f>
        <v>SRE04</v>
      </c>
      <c r="F7" s="87" t="str">
        <f>IF('A) Piano Finanziario'!$I7="","",'A) Piano Finanziario'!$I7)</f>
        <v>A.1.4.</v>
      </c>
      <c r="G7" s="86" t="s">
        <v>190</v>
      </c>
      <c r="H7" s="87" t="str">
        <f>IF(G7="","",VLOOKUP(G7,'Elenco dati'!$T$3:$V$22,2,FALSE))</f>
        <v>Sviluppo dell'economia rurale</v>
      </c>
      <c r="I7" s="87" t="str">
        <f>IF(G7="","",VLOOKUP(G7,'Elenco dati'!$T$3:$V$22,3,FALSE))</f>
        <v>Numero di imprese rurali, comprese quelle della bioeconomia, sviluppate con il sostegno della PAC</v>
      </c>
      <c r="J7" s="87" t="str">
        <f>IF(G7="","",VLOOKUP(G7,'Elenco dati'!$T$3:$W$22,4,FALSE))</f>
        <v>N. di beneficiari</v>
      </c>
      <c r="K7" s="152">
        <v>4</v>
      </c>
      <c r="L7" s="13"/>
      <c r="M7" s="13"/>
      <c r="N7" s="13"/>
      <c r="O7" s="13"/>
      <c r="P7" s="13">
        <v>2</v>
      </c>
      <c r="Q7" s="13">
        <v>2</v>
      </c>
      <c r="R7" s="75"/>
      <c r="S7" s="86" t="s">
        <v>178</v>
      </c>
      <c r="T7" s="87" t="str">
        <f>IF(S7="","",VLOOKUP(S7,'Elenco dati'!$T$3:$V$22,2,FALSE))</f>
        <v>Crescita e occupazione nelle zone rurali</v>
      </c>
      <c r="U7" s="87" t="str">
        <f>IF(S7="","",VLOOKUP(S7,'Elenco dati'!$T$3:$V$22,3,FALSE))</f>
        <v>Nuovi posti di lavoro supportati con i progetti della PAC</v>
      </c>
      <c r="V7" s="87" t="str">
        <f>IF(S7="","",VLOOKUP(S7,'Elenco dati'!$T$3:$W$22,4,FALSE))</f>
        <v>N. di persone</v>
      </c>
      <c r="W7" s="152">
        <v>4</v>
      </c>
      <c r="X7" s="13"/>
      <c r="Y7" s="13"/>
      <c r="Z7" s="13"/>
      <c r="AA7" s="13"/>
      <c r="AB7" s="13">
        <v>2</v>
      </c>
      <c r="AC7" s="13">
        <v>2</v>
      </c>
      <c r="AD7" s="75"/>
      <c r="AE7" s="86"/>
      <c r="AF7" s="87" t="str">
        <f>IF(AE7="","",VLOOKUP(AE7,'Elenco dati'!$T$3:$V$22,2,FALSE))</f>
        <v/>
      </c>
      <c r="AG7" s="87" t="str">
        <f>IF(AE7="","",VLOOKUP(AE7,'Elenco dati'!$T$3:$V$22,3,FALSE))</f>
        <v/>
      </c>
      <c r="AH7" s="87" t="str">
        <f>IF(AE7="","",VLOOKUP(AE7,'Elenco dati'!$T$3:$W$22,4,FALSE))</f>
        <v/>
      </c>
      <c r="AI7" s="13"/>
      <c r="AJ7" s="13"/>
      <c r="AK7" s="13"/>
      <c r="AL7" s="13"/>
      <c r="AM7" s="13"/>
      <c r="AN7" s="13"/>
      <c r="AO7" s="13"/>
      <c r="AP7" s="75"/>
      <c r="AQ7" s="86"/>
      <c r="AR7" s="87" t="str">
        <f>IF(AQ7="","",VLOOKUP(AQ7,'Elenco dati'!$T$3:$V$22,2,FALSE))</f>
        <v/>
      </c>
      <c r="AS7" s="87" t="str">
        <f>IF(AQ7="","",VLOOKUP(AQ7,'Elenco dati'!$T$3:$V$22,3,FALSE))</f>
        <v/>
      </c>
      <c r="AT7" s="87" t="str">
        <f>IF(AQ7="","",VLOOKUP(AQ7,'Elenco dati'!$T$3:$W$22,4,FALSE))</f>
        <v/>
      </c>
      <c r="AU7" s="13"/>
      <c r="AV7" s="13"/>
      <c r="AW7" s="13"/>
      <c r="AX7" s="13"/>
      <c r="AY7" s="13"/>
      <c r="AZ7" s="13"/>
      <c r="BA7" s="13"/>
      <c r="BB7" s="75"/>
      <c r="BC7" s="86"/>
      <c r="BD7" s="87" t="str">
        <f>IF(BC7="","",VLOOKUP(BC7,'Elenco dati'!$T$3:$V$22,2,FALSE))</f>
        <v/>
      </c>
      <c r="BE7" s="87" t="str">
        <f>IF(BC7="","",VLOOKUP(BC7,'Elenco dati'!$T$3:$V$22,3,FALSE))</f>
        <v/>
      </c>
      <c r="BF7" s="87" t="str">
        <f>IF(BC7="","",VLOOKUP(BC7,'Elenco dati'!$T$3:$W$22,4,FALSE))</f>
        <v/>
      </c>
      <c r="BG7" s="13"/>
      <c r="BH7" s="13"/>
      <c r="BI7" s="13"/>
      <c r="BJ7" s="13"/>
      <c r="BK7" s="13"/>
      <c r="BL7" s="13"/>
      <c r="BM7" s="13"/>
      <c r="BN7" s="75"/>
    </row>
    <row r="8" spans="1:66" ht="32.25" customHeight="1" x14ac:dyDescent="0.25">
      <c r="A8" s="87" t="str">
        <f>IF('A) Piano Finanziario'!A$4="","",'A) Piano Finanziario'!A$4)</f>
        <v>GAL Ternano</v>
      </c>
      <c r="B8" s="87" t="str">
        <f>'A) Piano Finanziario'!B$4</f>
        <v>ITUM001</v>
      </c>
      <c r="C8" s="87">
        <f>'A) Piano Finanziario'!C$4</f>
        <v>10</v>
      </c>
      <c r="D8" s="87" t="str">
        <f>'A) Piano Finanziario'!D$4</f>
        <v>UMBRIA</v>
      </c>
      <c r="E8" s="87" t="str">
        <f>IF('A) Piano Finanziario'!$F8="","",'A) Piano Finanziario'!$F8)</f>
        <v>Azione Specifica Leader</v>
      </c>
      <c r="F8" s="87" t="str">
        <f>IF('A) Piano Finanziario'!$I8="","",'A) Piano Finanziario'!$I8)</f>
        <v>A.2.1. - VALORIZZAZIONE STORICO-CULTURALE DEL TERRITORIO E DEI PRODOTTI TIPICI: azione finalizzata al sostegno di nuovi eventi/iniziative locali e alla qualificazione di quelle già esistenti, e al sostegno di strumenti di promozione del patrimonio culturale e delle produzioni locali.</v>
      </c>
      <c r="G8" s="86" t="s">
        <v>228</v>
      </c>
      <c r="H8" s="87" t="str">
        <f>IF(G8="","",VLOOKUP(G8,'Elenco dati'!$T$3:$V$22,2,FALSE))</f>
        <v>Migliorare le prestazioni attraverso la conoscenza e l'innovazione</v>
      </c>
      <c r="I8" s="87" t="str">
        <f>IF(G8="","",VLOOKUP(G8,'Elenco dati'!$T$3:$V$22,3,FALSE))</f>
        <v>Numero di persone che beneficiano di un sostegno per la consulenza, la formazione, lo scambio di conoscenze o la partecipazione a gruppi operativi del PEI per migliorare le prestazioni economiche, sociali, ambientali, climatiche e di efficienza delle risorse sostenibili.</v>
      </c>
      <c r="J8" s="87" t="str">
        <f>IF(G8="","",VLOOKUP(G8,'Elenco dati'!$T$3:$W$22,4,FALSE))</f>
        <v>N. di persone</v>
      </c>
      <c r="K8" s="160">
        <v>240</v>
      </c>
      <c r="L8" s="13"/>
      <c r="M8" s="13"/>
      <c r="N8" s="160">
        <v>70</v>
      </c>
      <c r="O8" s="160">
        <v>80</v>
      </c>
      <c r="P8" s="160">
        <v>90</v>
      </c>
      <c r="Q8" s="13"/>
      <c r="R8" s="75"/>
      <c r="S8" s="86"/>
      <c r="T8" s="87" t="str">
        <f>IF(S8="","",VLOOKUP(S8,'Elenco dati'!$T$3:$V$22,2,FALSE))</f>
        <v/>
      </c>
      <c r="U8" s="87" t="str">
        <f>IF(S8="","",VLOOKUP(S8,'Elenco dati'!$T$3:$V$22,3,FALSE))</f>
        <v/>
      </c>
      <c r="V8" s="87" t="str">
        <f>IF(S8="","",VLOOKUP(S8,'Elenco dati'!$T$3:$W$22,4,FALSE))</f>
        <v/>
      </c>
      <c r="W8" s="13"/>
      <c r="X8" s="13"/>
      <c r="Y8" s="13"/>
      <c r="Z8" s="13"/>
      <c r="AA8" s="13"/>
      <c r="AB8" s="13"/>
      <c r="AC8" s="13"/>
      <c r="AD8" s="75"/>
      <c r="AE8" s="86"/>
      <c r="AF8" s="87" t="str">
        <f>IF(AE8="","",VLOOKUP(AE8,'Elenco dati'!$T$3:$V$22,2,FALSE))</f>
        <v/>
      </c>
      <c r="AG8" s="87" t="str">
        <f>IF(AE8="","",VLOOKUP(AE8,'Elenco dati'!$T$3:$V$22,3,FALSE))</f>
        <v/>
      </c>
      <c r="AH8" s="87" t="str">
        <f>IF(AE8="","",VLOOKUP(AE8,'Elenco dati'!$T$3:$W$22,4,FALSE))</f>
        <v/>
      </c>
      <c r="AI8" s="13"/>
      <c r="AJ8" s="13"/>
      <c r="AK8" s="13"/>
      <c r="AL8" s="13"/>
      <c r="AM8" s="13"/>
      <c r="AN8" s="13"/>
      <c r="AO8" s="13"/>
      <c r="AP8" s="75"/>
      <c r="AQ8" s="86"/>
      <c r="AR8" s="87" t="str">
        <f>IF(AQ8="","",VLOOKUP(AQ8,'Elenco dati'!$T$3:$V$22,2,FALSE))</f>
        <v/>
      </c>
      <c r="AS8" s="87" t="str">
        <f>IF(AQ8="","",VLOOKUP(AQ8,'Elenco dati'!$T$3:$V$22,3,FALSE))</f>
        <v/>
      </c>
      <c r="AT8" s="87" t="str">
        <f>IF(AQ8="","",VLOOKUP(AQ8,'Elenco dati'!$T$3:$W$22,4,FALSE))</f>
        <v/>
      </c>
      <c r="AU8" s="13"/>
      <c r="AV8" s="13"/>
      <c r="AW8" s="13"/>
      <c r="AX8" s="13"/>
      <c r="AY8" s="13"/>
      <c r="AZ8" s="13"/>
      <c r="BA8" s="13"/>
      <c r="BB8" s="75"/>
      <c r="BC8" s="86"/>
      <c r="BD8" s="87" t="str">
        <f>IF(BC8="","",VLOOKUP(BC8,'Elenco dati'!$T$3:$V$22,2,FALSE))</f>
        <v/>
      </c>
      <c r="BE8" s="87" t="str">
        <f>IF(BC8="","",VLOOKUP(BC8,'Elenco dati'!$T$3:$V$22,3,FALSE))</f>
        <v/>
      </c>
      <c r="BF8" s="87" t="str">
        <f>IF(BC8="","",VLOOKUP(BC8,'Elenco dati'!$T$3:$W$22,4,FALSE))</f>
        <v/>
      </c>
      <c r="BG8" s="13"/>
      <c r="BH8" s="13"/>
      <c r="BI8" s="13"/>
      <c r="BJ8" s="13"/>
      <c r="BK8" s="13"/>
      <c r="BL8" s="13"/>
      <c r="BM8" s="13"/>
      <c r="BN8" s="75"/>
    </row>
    <row r="9" spans="1:66" ht="32.25" customHeight="1" x14ac:dyDescent="0.25">
      <c r="A9" s="87" t="str">
        <f>IF('A) Piano Finanziario'!A$4="","",'A) Piano Finanziario'!A$4)</f>
        <v>GAL Ternano</v>
      </c>
      <c r="B9" s="87" t="str">
        <f>'A) Piano Finanziario'!B$4</f>
        <v>ITUM001</v>
      </c>
      <c r="C9" s="87">
        <f>'A) Piano Finanziario'!C$4</f>
        <v>10</v>
      </c>
      <c r="D9" s="87" t="str">
        <f>'A) Piano Finanziario'!D$4</f>
        <v>UMBRIA</v>
      </c>
      <c r="E9" s="87" t="str">
        <f>IF('A) Piano Finanziario'!$F9="","",'A) Piano Finanziario'!$F9)</f>
        <v>Azione Specifica Leader</v>
      </c>
      <c r="F9" s="87" t="str">
        <f>IF('A) Piano Finanziario'!$I9="","",'A) Piano Finanziario'!$I9)</f>
        <v>A.2.2. - AZIONE DI ACCOMPAGNAMENTO ALL'ATTUAZIONE DELLA SSL</v>
      </c>
      <c r="G9" s="86" t="s">
        <v>228</v>
      </c>
      <c r="H9" s="87" t="str">
        <f>IF(G9="","",VLOOKUP(G9,'Elenco dati'!$T$3:$V$22,2,FALSE))</f>
        <v>Migliorare le prestazioni attraverso la conoscenza e l'innovazione</v>
      </c>
      <c r="I9" s="87" t="str">
        <f>IF(G9="","",VLOOKUP(G9,'Elenco dati'!$T$3:$V$22,3,FALSE))</f>
        <v>Numero di persone che beneficiano di un sostegno per la consulenza, la formazione, lo scambio di conoscenze o la partecipazione a gruppi operativi del PEI per migliorare le prestazioni economiche, sociali, ambientali, climatiche e di efficienza delle risorse sostenibili.</v>
      </c>
      <c r="J9" s="87" t="str">
        <f>IF(G9="","",VLOOKUP(G9,'Elenco dati'!$T$3:$W$22,4,FALSE))</f>
        <v>N. di persone</v>
      </c>
      <c r="K9" s="152">
        <v>20</v>
      </c>
      <c r="L9" s="13"/>
      <c r="M9" s="13"/>
      <c r="N9" s="13"/>
      <c r="O9" s="160">
        <v>20</v>
      </c>
      <c r="P9" s="13"/>
      <c r="Q9" s="13"/>
      <c r="R9" s="75"/>
      <c r="S9" s="86"/>
      <c r="T9" s="87" t="str">
        <f>IF(S9="","",VLOOKUP(S9,'Elenco dati'!$T$3:$V$22,2,FALSE))</f>
        <v/>
      </c>
      <c r="U9" s="87" t="str">
        <f>IF(S9="","",VLOOKUP(S9,'Elenco dati'!$T$3:$V$22,3,FALSE))</f>
        <v/>
      </c>
      <c r="V9" s="87" t="str">
        <f>IF(S9="","",VLOOKUP(S9,'Elenco dati'!$T$3:$W$22,4,FALSE))</f>
        <v/>
      </c>
      <c r="W9" s="13"/>
      <c r="X9" s="13"/>
      <c r="Y9" s="13"/>
      <c r="Z9" s="13"/>
      <c r="AA9" s="13"/>
      <c r="AB9" s="13"/>
      <c r="AC9" s="13"/>
      <c r="AD9" s="75"/>
      <c r="AE9" s="86"/>
      <c r="AF9" s="87" t="str">
        <f>IF(AE9="","",VLOOKUP(AE9,'Elenco dati'!$T$3:$V$22,2,FALSE))</f>
        <v/>
      </c>
      <c r="AG9" s="87" t="str">
        <f>IF(AE9="","",VLOOKUP(AE9,'Elenco dati'!$T$3:$V$22,3,FALSE))</f>
        <v/>
      </c>
      <c r="AH9" s="87" t="str">
        <f>IF(AE9="","",VLOOKUP(AE9,'Elenco dati'!$T$3:$W$22,4,FALSE))</f>
        <v/>
      </c>
      <c r="AI9" s="13"/>
      <c r="AJ9" s="13"/>
      <c r="AK9" s="13"/>
      <c r="AL9" s="13"/>
      <c r="AM9" s="13"/>
      <c r="AN9" s="13"/>
      <c r="AO9" s="13"/>
      <c r="AP9" s="75"/>
      <c r="AQ9" s="86"/>
      <c r="AR9" s="87" t="str">
        <f>IF(AQ9="","",VLOOKUP(AQ9,'Elenco dati'!$T$3:$V$22,2,FALSE))</f>
        <v/>
      </c>
      <c r="AS9" s="87" t="str">
        <f>IF(AQ9="","",VLOOKUP(AQ9,'Elenco dati'!$T$3:$V$22,3,FALSE))</f>
        <v/>
      </c>
      <c r="AT9" s="87" t="str">
        <f>IF(AQ9="","",VLOOKUP(AQ9,'Elenco dati'!$T$3:$W$22,4,FALSE))</f>
        <v/>
      </c>
      <c r="AU9" s="13"/>
      <c r="AV9" s="13"/>
      <c r="AW9" s="13"/>
      <c r="AX9" s="13"/>
      <c r="AY9" s="13"/>
      <c r="AZ9" s="13"/>
      <c r="BA9" s="13"/>
      <c r="BB9" s="75"/>
      <c r="BC9" s="86"/>
      <c r="BD9" s="87" t="str">
        <f>IF(BC9="","",VLOOKUP(BC9,'Elenco dati'!$T$3:$V$22,2,FALSE))</f>
        <v/>
      </c>
      <c r="BE9" s="87" t="str">
        <f>IF(BC9="","",VLOOKUP(BC9,'Elenco dati'!$T$3:$V$22,3,FALSE))</f>
        <v/>
      </c>
      <c r="BF9" s="87" t="str">
        <f>IF(BC9="","",VLOOKUP(BC9,'Elenco dati'!$T$3:$W$22,4,FALSE))</f>
        <v/>
      </c>
      <c r="BG9" s="13"/>
      <c r="BH9" s="13"/>
      <c r="BI9" s="13"/>
      <c r="BJ9" s="13"/>
      <c r="BK9" s="13"/>
      <c r="BL9" s="13"/>
      <c r="BM9" s="13"/>
      <c r="BN9" s="75"/>
    </row>
    <row r="10" spans="1:66" ht="32.25" customHeight="1" x14ac:dyDescent="0.25">
      <c r="A10" s="87" t="str">
        <f>IF('A) Piano Finanziario'!A$4="","",'A) Piano Finanziario'!A$4)</f>
        <v>GAL Ternano</v>
      </c>
      <c r="B10" s="87" t="str">
        <f>'A) Piano Finanziario'!B$4</f>
        <v>ITUM001</v>
      </c>
      <c r="C10" s="87">
        <f>'A) Piano Finanziario'!C$4</f>
        <v>10</v>
      </c>
      <c r="D10" s="87" t="str">
        <f>'A) Piano Finanziario'!D$4</f>
        <v>UMBRIA</v>
      </c>
      <c r="E10" s="87" t="str">
        <f>IF('A) Piano Finanziario'!$F10="","",'A) Piano Finanziario'!$F10)</f>
        <v>Cooperazione Leader</v>
      </c>
      <c r="F10" s="87" t="str">
        <f>IF('A) Piano Finanziario'!$I10="","",'A) Piano Finanziario'!$I10)</f>
        <v>A.3.1 -UMBRIA, LASCIATI SORPRENDERE (Cooperazione interterritoriale)</v>
      </c>
      <c r="G10" s="86" t="s">
        <v>228</v>
      </c>
      <c r="H10" s="87" t="str">
        <f>IF(G10="","",VLOOKUP(G10,'Elenco dati'!$T$3:$V$22,2,FALSE))</f>
        <v>Migliorare le prestazioni attraverso la conoscenza e l'innovazione</v>
      </c>
      <c r="I10" s="87" t="str">
        <f>IF(G10="","",VLOOKUP(G10,'Elenco dati'!$T$3:$V$22,3,FALSE))</f>
        <v>Numero di persone che beneficiano di un sostegno per la consulenza, la formazione, lo scambio di conoscenze o la partecipazione a gruppi operativi del PEI per migliorare le prestazioni economiche, sociali, ambientali, climatiche e di efficienza delle risorse sostenibili.</v>
      </c>
      <c r="J10" s="87" t="str">
        <f>IF(G10="","",VLOOKUP(G10,'Elenco dati'!$T$3:$W$22,4,FALSE))</f>
        <v>N. di persone</v>
      </c>
      <c r="K10" s="160">
        <v>70</v>
      </c>
      <c r="L10" s="13"/>
      <c r="M10" s="13"/>
      <c r="N10" s="160">
        <v>20</v>
      </c>
      <c r="O10" s="160">
        <v>20</v>
      </c>
      <c r="P10" s="160">
        <v>30</v>
      </c>
      <c r="Q10" s="13"/>
      <c r="R10" s="75"/>
      <c r="S10" s="86"/>
      <c r="T10" s="87" t="str">
        <f>IF(S10="","",VLOOKUP(S10,'Elenco dati'!$T$3:$V$22,2,FALSE))</f>
        <v/>
      </c>
      <c r="U10" s="87" t="str">
        <f>IF(S10="","",VLOOKUP(S10,'Elenco dati'!$T$3:$V$22,3,FALSE))</f>
        <v/>
      </c>
      <c r="V10" s="87" t="str">
        <f>IF(S10="","",VLOOKUP(S10,'Elenco dati'!$T$3:$W$22,4,FALSE))</f>
        <v/>
      </c>
      <c r="W10" s="13"/>
      <c r="X10" s="13"/>
      <c r="Y10" s="13"/>
      <c r="Z10" s="13"/>
      <c r="AA10" s="13"/>
      <c r="AB10" s="13"/>
      <c r="AC10" s="13"/>
      <c r="AD10" s="75"/>
      <c r="AE10" s="86"/>
      <c r="AF10" s="87" t="str">
        <f>IF(AE10="","",VLOOKUP(AE10,'Elenco dati'!$T$3:$V$22,2,FALSE))</f>
        <v/>
      </c>
      <c r="AG10" s="87" t="str">
        <f>IF(AE10="","",VLOOKUP(AE10,'Elenco dati'!$T$3:$V$22,3,FALSE))</f>
        <v/>
      </c>
      <c r="AH10" s="87" t="str">
        <f>IF(AE10="","",VLOOKUP(AE10,'Elenco dati'!$T$3:$W$22,4,FALSE))</f>
        <v/>
      </c>
      <c r="AI10" s="13"/>
      <c r="AJ10" s="13"/>
      <c r="AK10" s="13"/>
      <c r="AL10" s="13"/>
      <c r="AM10" s="13"/>
      <c r="AN10" s="13"/>
      <c r="AO10" s="13"/>
      <c r="AP10" s="75"/>
      <c r="AQ10" s="86"/>
      <c r="AR10" s="87" t="str">
        <f>IF(AQ10="","",VLOOKUP(AQ10,'Elenco dati'!$T$3:$V$22,2,FALSE))</f>
        <v/>
      </c>
      <c r="AS10" s="87" t="str">
        <f>IF(AQ10="","",VLOOKUP(AQ10,'Elenco dati'!$T$3:$V$22,3,FALSE))</f>
        <v/>
      </c>
      <c r="AT10" s="87" t="str">
        <f>IF(AQ10="","",VLOOKUP(AQ10,'Elenco dati'!$T$3:$W$22,4,FALSE))</f>
        <v/>
      </c>
      <c r="AU10" s="13"/>
      <c r="AV10" s="13"/>
      <c r="AW10" s="13"/>
      <c r="AX10" s="13"/>
      <c r="AY10" s="13"/>
      <c r="AZ10" s="13"/>
      <c r="BA10" s="13"/>
      <c r="BB10" s="75"/>
      <c r="BC10" s="86"/>
      <c r="BD10" s="87" t="str">
        <f>IF(BC10="","",VLOOKUP(BC10,'Elenco dati'!$T$3:$V$22,2,FALSE))</f>
        <v/>
      </c>
      <c r="BE10" s="87" t="str">
        <f>IF(BC10="","",VLOOKUP(BC10,'Elenco dati'!$T$3:$V$22,3,FALSE))</f>
        <v/>
      </c>
      <c r="BF10" s="87" t="str">
        <f>IF(BC10="","",VLOOKUP(BC10,'Elenco dati'!$T$3:$W$22,4,FALSE))</f>
        <v/>
      </c>
      <c r="BG10" s="13"/>
      <c r="BH10" s="13"/>
      <c r="BI10" s="13"/>
      <c r="BJ10" s="13"/>
      <c r="BK10" s="13"/>
      <c r="BL10" s="13"/>
      <c r="BM10" s="13"/>
      <c r="BN10" s="75"/>
    </row>
    <row r="11" spans="1:66" ht="32.25" customHeight="1" x14ac:dyDescent="0.25">
      <c r="A11" s="87" t="str">
        <f>IF('A) Piano Finanziario'!A$4="","",'A) Piano Finanziario'!A$4)</f>
        <v>GAL Ternano</v>
      </c>
      <c r="B11" s="87" t="str">
        <f>'A) Piano Finanziario'!B$4</f>
        <v>ITUM001</v>
      </c>
      <c r="C11" s="87">
        <f>'A) Piano Finanziario'!C$4</f>
        <v>10</v>
      </c>
      <c r="D11" s="87" t="str">
        <f>'A) Piano Finanziario'!D$4</f>
        <v>UMBRIA</v>
      </c>
      <c r="E11" s="87" t="str">
        <f>IF('A) Piano Finanziario'!$F11="","",'A) Piano Finanziario'!$F11)</f>
        <v>Cooperazione Leader</v>
      </c>
      <c r="F11" s="87" t="str">
        <f>IF('A) Piano Finanziario'!$I11="","",'A) Piano Finanziario'!$I11)</f>
        <v>A.3.2 - LE VIE DI FRANCESCO (Progetto di cooperazione interterritoriale)</v>
      </c>
      <c r="G11" s="86" t="s">
        <v>228</v>
      </c>
      <c r="H11" s="87" t="str">
        <f>IF(G11="","",VLOOKUP(G11,'Elenco dati'!$T$3:$V$22,2,FALSE))</f>
        <v>Migliorare le prestazioni attraverso la conoscenza e l'innovazione</v>
      </c>
      <c r="I11" s="87" t="str">
        <f>IF(G11="","",VLOOKUP(G11,'Elenco dati'!$T$3:$V$22,3,FALSE))</f>
        <v>Numero di persone che beneficiano di un sostegno per la consulenza, la formazione, lo scambio di conoscenze o la partecipazione a gruppi operativi del PEI per migliorare le prestazioni economiche, sociali, ambientali, climatiche e di efficienza delle risorse sostenibili.</v>
      </c>
      <c r="J11" s="87" t="str">
        <f>IF(G11="","",VLOOKUP(G11,'Elenco dati'!$T$3:$W$22,4,FALSE))</f>
        <v>N. di persone</v>
      </c>
      <c r="K11" s="164"/>
      <c r="L11" s="13"/>
      <c r="M11" s="13"/>
      <c r="N11" s="164"/>
      <c r="O11" s="164"/>
      <c r="P11" s="13"/>
      <c r="Q11" s="13"/>
      <c r="R11" s="75"/>
      <c r="S11" s="86"/>
      <c r="T11" s="87" t="str">
        <f>IF(S11="","",VLOOKUP(S11,'Elenco dati'!$T$3:$V$22,2,FALSE))</f>
        <v/>
      </c>
      <c r="U11" s="87" t="str">
        <f>IF(S11="","",VLOOKUP(S11,'Elenco dati'!$T$3:$V$22,3,FALSE))</f>
        <v/>
      </c>
      <c r="V11" s="87" t="str">
        <f>IF(S11="","",VLOOKUP(S11,'Elenco dati'!$T$3:$W$22,4,FALSE))</f>
        <v/>
      </c>
      <c r="W11" s="13"/>
      <c r="X11" s="13"/>
      <c r="Y11" s="13"/>
      <c r="Z11" s="13"/>
      <c r="AA11" s="13"/>
      <c r="AB11" s="13"/>
      <c r="AC11" s="13"/>
      <c r="AD11" s="75"/>
      <c r="AE11" s="86"/>
      <c r="AF11" s="87" t="str">
        <f>IF(AE11="","",VLOOKUP(AE11,'Elenco dati'!$T$3:$V$22,2,FALSE))</f>
        <v/>
      </c>
      <c r="AG11" s="87" t="str">
        <f>IF(AE11="","",VLOOKUP(AE11,'Elenco dati'!$T$3:$V$22,3,FALSE))</f>
        <v/>
      </c>
      <c r="AH11" s="87" t="str">
        <f>IF(AE11="","",VLOOKUP(AE11,'Elenco dati'!$T$3:$W$22,4,FALSE))</f>
        <v/>
      </c>
      <c r="AI11" s="13"/>
      <c r="AJ11" s="13"/>
      <c r="AK11" s="13"/>
      <c r="AL11" s="13"/>
      <c r="AM11" s="13"/>
      <c r="AN11" s="13"/>
      <c r="AO11" s="13"/>
      <c r="AP11" s="75"/>
      <c r="AQ11" s="86"/>
      <c r="AR11" s="87" t="str">
        <f>IF(AQ11="","",VLOOKUP(AQ11,'Elenco dati'!$T$3:$V$22,2,FALSE))</f>
        <v/>
      </c>
      <c r="AS11" s="87" t="str">
        <f>IF(AQ11="","",VLOOKUP(AQ11,'Elenco dati'!$T$3:$V$22,3,FALSE))</f>
        <v/>
      </c>
      <c r="AT11" s="87" t="str">
        <f>IF(AQ11="","",VLOOKUP(AQ11,'Elenco dati'!$T$3:$W$22,4,FALSE))</f>
        <v/>
      </c>
      <c r="AU11" s="13"/>
      <c r="AV11" s="13"/>
      <c r="AW11" s="13"/>
      <c r="AX11" s="13"/>
      <c r="AY11" s="13"/>
      <c r="AZ11" s="13"/>
      <c r="BA11" s="13"/>
      <c r="BB11" s="75"/>
      <c r="BC11" s="86"/>
      <c r="BD11" s="87" t="str">
        <f>IF(BC11="","",VLOOKUP(BC11,'Elenco dati'!$T$3:$V$22,2,FALSE))</f>
        <v/>
      </c>
      <c r="BE11" s="87" t="str">
        <f>IF(BC11="","",VLOOKUP(BC11,'Elenco dati'!$T$3:$V$22,3,FALSE))</f>
        <v/>
      </c>
      <c r="BF11" s="87" t="str">
        <f>IF(BC11="","",VLOOKUP(BC11,'Elenco dati'!$T$3:$W$22,4,FALSE))</f>
        <v/>
      </c>
      <c r="BG11" s="13"/>
      <c r="BH11" s="13"/>
      <c r="BI11" s="13"/>
      <c r="BJ11" s="13"/>
      <c r="BK11" s="13"/>
      <c r="BL11" s="13"/>
      <c r="BM11" s="13"/>
      <c r="BN11" s="75"/>
    </row>
    <row r="12" spans="1:66" ht="32.25" customHeight="1" x14ac:dyDescent="0.25">
      <c r="A12" s="87" t="str">
        <f>IF('A) Piano Finanziario'!A$4="","",'A) Piano Finanziario'!A$4)</f>
        <v>GAL Ternano</v>
      </c>
      <c r="B12" s="87" t="str">
        <f>'A) Piano Finanziario'!B$4</f>
        <v>ITUM001</v>
      </c>
      <c r="C12" s="87">
        <f>'A) Piano Finanziario'!C$4</f>
        <v>10</v>
      </c>
      <c r="D12" s="87" t="str">
        <f>'A) Piano Finanziario'!D$4</f>
        <v>UMBRIA</v>
      </c>
      <c r="E12" s="87" t="str">
        <f>IF('A) Piano Finanziario'!$F12="","",'A) Piano Finanziario'!$F12)</f>
        <v>Cooperazione Leader</v>
      </c>
      <c r="F12" s="87" t="str">
        <f>IF('A) Piano Finanziario'!$I12="","",'A) Piano Finanziario'!$I12)</f>
        <v>A.3.3 - IL VALORE DELL'ACQUA (Cooperazione transnazionale)</v>
      </c>
      <c r="G12" s="86" t="s">
        <v>228</v>
      </c>
      <c r="H12" s="87" t="str">
        <f>IF(G12="","",VLOOKUP(G12,'Elenco dati'!$T$3:$V$22,2,FALSE))</f>
        <v>Migliorare le prestazioni attraverso la conoscenza e l'innovazione</v>
      </c>
      <c r="I12" s="87" t="str">
        <f>IF(G12="","",VLOOKUP(G12,'Elenco dati'!$T$3:$V$22,3,FALSE))</f>
        <v>Numero di persone che beneficiano di un sostegno per la consulenza, la formazione, lo scambio di conoscenze o la partecipazione a gruppi operativi del PEI per migliorare le prestazioni economiche, sociali, ambientali, climatiche e di efficienza delle risorse sostenibili.</v>
      </c>
      <c r="J12" s="87" t="str">
        <f>IF(G12="","",VLOOKUP(G12,'Elenco dati'!$T$3:$W$22,4,FALSE))</f>
        <v>N. di persone</v>
      </c>
      <c r="K12" s="152">
        <v>10</v>
      </c>
      <c r="L12" s="13"/>
      <c r="M12" s="13"/>
      <c r="N12" s="13"/>
      <c r="O12" s="152">
        <v>3</v>
      </c>
      <c r="P12" s="152">
        <v>7</v>
      </c>
      <c r="Q12" s="13"/>
      <c r="R12" s="75"/>
      <c r="S12" s="86"/>
      <c r="T12" s="87" t="str">
        <f>IF(S12="","",VLOOKUP(S12,'Elenco dati'!$T$3:$V$22,2,FALSE))</f>
        <v/>
      </c>
      <c r="U12" s="87" t="str">
        <f>IF(S12="","",VLOOKUP(S12,'Elenco dati'!$T$3:$V$22,3,FALSE))</f>
        <v/>
      </c>
      <c r="V12" s="87" t="str">
        <f>IF(S12="","",VLOOKUP(S12,'Elenco dati'!$T$3:$W$22,4,FALSE))</f>
        <v/>
      </c>
      <c r="W12" s="13"/>
      <c r="X12" s="13"/>
      <c r="Y12" s="13"/>
      <c r="Z12" s="13"/>
      <c r="AA12" s="13"/>
      <c r="AB12" s="13"/>
      <c r="AC12" s="13"/>
      <c r="AD12" s="75"/>
      <c r="AE12" s="86"/>
      <c r="AF12" s="87" t="str">
        <f>IF(AE12="","",VLOOKUP(AE12,'Elenco dati'!$T$3:$V$22,2,FALSE))</f>
        <v/>
      </c>
      <c r="AG12" s="87" t="str">
        <f>IF(AE12="","",VLOOKUP(AE12,'Elenco dati'!$T$3:$V$22,3,FALSE))</f>
        <v/>
      </c>
      <c r="AH12" s="87" t="str">
        <f>IF(AE12="","",VLOOKUP(AE12,'Elenco dati'!$T$3:$W$22,4,FALSE))</f>
        <v/>
      </c>
      <c r="AI12" s="13"/>
      <c r="AJ12" s="13"/>
      <c r="AK12" s="13"/>
      <c r="AL12" s="13"/>
      <c r="AM12" s="13"/>
      <c r="AN12" s="13"/>
      <c r="AO12" s="13"/>
      <c r="AP12" s="75"/>
      <c r="AQ12" s="86"/>
      <c r="AR12" s="87" t="str">
        <f>IF(AQ12="","",VLOOKUP(AQ12,'Elenco dati'!$T$3:$V$22,2,FALSE))</f>
        <v/>
      </c>
      <c r="AS12" s="87" t="str">
        <f>IF(AQ12="","",VLOOKUP(AQ12,'Elenco dati'!$T$3:$V$22,3,FALSE))</f>
        <v/>
      </c>
      <c r="AT12" s="87" t="str">
        <f>IF(AQ12="","",VLOOKUP(AQ12,'Elenco dati'!$T$3:$W$22,4,FALSE))</f>
        <v/>
      </c>
      <c r="AU12" s="13"/>
      <c r="AV12" s="13"/>
      <c r="AW12" s="13"/>
      <c r="AX12" s="13"/>
      <c r="AY12" s="13"/>
      <c r="AZ12" s="13"/>
      <c r="BA12" s="13"/>
      <c r="BB12" s="75"/>
      <c r="BC12" s="86"/>
      <c r="BD12" s="87" t="str">
        <f>IF(BC12="","",VLOOKUP(BC12,'Elenco dati'!$T$3:$V$22,2,FALSE))</f>
        <v/>
      </c>
      <c r="BE12" s="87" t="str">
        <f>IF(BC12="","",VLOOKUP(BC12,'Elenco dati'!$T$3:$V$22,3,FALSE))</f>
        <v/>
      </c>
      <c r="BF12" s="87" t="str">
        <f>IF(BC12="","",VLOOKUP(BC12,'Elenco dati'!$T$3:$W$22,4,FALSE))</f>
        <v/>
      </c>
      <c r="BG12" s="13"/>
      <c r="BH12" s="13"/>
      <c r="BI12" s="13"/>
      <c r="BJ12" s="13"/>
      <c r="BK12" s="13"/>
      <c r="BL12" s="13"/>
      <c r="BM12" s="13"/>
      <c r="BN12" s="75"/>
    </row>
    <row r="13" spans="1:66" ht="15" customHeight="1" x14ac:dyDescent="0.25">
      <c r="A13" s="87" t="s">
        <v>464</v>
      </c>
      <c r="B13" s="87" t="s">
        <v>465</v>
      </c>
      <c r="C13" s="87">
        <v>10</v>
      </c>
      <c r="D13" s="87" t="s">
        <v>462</v>
      </c>
      <c r="E13" s="87" t="s">
        <v>434</v>
      </c>
      <c r="F13" s="87" t="s">
        <v>791</v>
      </c>
      <c r="G13" s="86"/>
      <c r="H13" s="87" t="s">
        <v>791</v>
      </c>
      <c r="I13" s="87" t="s">
        <v>791</v>
      </c>
      <c r="J13" s="87" t="s">
        <v>791</v>
      </c>
      <c r="K13" s="13"/>
      <c r="L13" s="13"/>
      <c r="M13" s="13"/>
      <c r="N13" s="13"/>
      <c r="O13" s="13"/>
      <c r="P13" s="13"/>
      <c r="Q13" s="13"/>
      <c r="R13" s="75"/>
      <c r="S13" s="86"/>
      <c r="T13" s="87" t="s">
        <v>791</v>
      </c>
      <c r="U13" s="87" t="s">
        <v>791</v>
      </c>
      <c r="V13" s="87" t="s">
        <v>791</v>
      </c>
      <c r="W13" s="13"/>
      <c r="X13" s="13"/>
      <c r="Y13" s="13"/>
      <c r="Z13" s="13"/>
      <c r="AA13" s="13"/>
      <c r="AB13" s="13"/>
      <c r="AC13" s="13"/>
      <c r="AD13" s="75"/>
      <c r="AE13" s="86"/>
      <c r="AF13" s="87" t="s">
        <v>791</v>
      </c>
      <c r="AG13" s="87" t="s">
        <v>791</v>
      </c>
      <c r="AH13" s="87" t="s">
        <v>791</v>
      </c>
      <c r="AI13" s="13"/>
      <c r="AJ13" s="13"/>
      <c r="AK13" s="13"/>
      <c r="AL13" s="13"/>
      <c r="AM13" s="13"/>
      <c r="AN13" s="13"/>
      <c r="AO13" s="13"/>
      <c r="AP13" s="75"/>
      <c r="AQ13" s="86"/>
      <c r="AR13" s="87" t="s">
        <v>791</v>
      </c>
      <c r="AS13" s="87" t="s">
        <v>791</v>
      </c>
      <c r="AT13" s="87" t="s">
        <v>791</v>
      </c>
      <c r="AU13" s="13"/>
      <c r="AV13" s="13"/>
      <c r="AW13" s="13"/>
      <c r="AX13" s="13"/>
      <c r="AY13" s="13"/>
      <c r="AZ13" s="13"/>
      <c r="BA13" s="13"/>
      <c r="BB13" s="75"/>
      <c r="BC13" s="86"/>
      <c r="BD13" s="87" t="s">
        <v>791</v>
      </c>
      <c r="BE13" s="87" t="s">
        <v>791</v>
      </c>
      <c r="BF13" s="87" t="s">
        <v>791</v>
      </c>
      <c r="BG13" s="13"/>
      <c r="BH13" s="13"/>
      <c r="BI13" s="13"/>
      <c r="BJ13" s="13"/>
      <c r="BK13" s="13"/>
      <c r="BL13" s="13"/>
      <c r="BM13" s="13"/>
      <c r="BN13" s="75"/>
    </row>
    <row r="14" spans="1:66" ht="15" customHeight="1" x14ac:dyDescent="0.25">
      <c r="A14" s="87" t="s">
        <v>464</v>
      </c>
      <c r="B14" s="87" t="s">
        <v>465</v>
      </c>
      <c r="C14" s="87">
        <v>10</v>
      </c>
      <c r="D14" s="87" t="s">
        <v>462</v>
      </c>
      <c r="E14" s="87" t="s">
        <v>438</v>
      </c>
      <c r="F14" s="87" t="s">
        <v>791</v>
      </c>
      <c r="G14" s="85"/>
      <c r="H14" s="87" t="s">
        <v>791</v>
      </c>
      <c r="I14" s="87" t="s">
        <v>791</v>
      </c>
      <c r="J14" s="87" t="s">
        <v>791</v>
      </c>
      <c r="K14" s="13"/>
      <c r="L14" s="13"/>
      <c r="M14" s="13"/>
      <c r="N14" s="13"/>
      <c r="O14" s="13"/>
      <c r="P14" s="13"/>
      <c r="Q14" s="13"/>
      <c r="R14" s="75"/>
      <c r="S14" s="85"/>
      <c r="T14" s="87" t="s">
        <v>791</v>
      </c>
      <c r="U14" s="87" t="s">
        <v>791</v>
      </c>
      <c r="V14" s="87" t="s">
        <v>791</v>
      </c>
      <c r="W14" s="13"/>
      <c r="X14" s="13"/>
      <c r="Y14" s="13"/>
      <c r="Z14" s="13"/>
      <c r="AA14" s="13"/>
      <c r="AB14" s="13"/>
      <c r="AC14" s="13"/>
      <c r="AD14" s="75"/>
      <c r="AE14" s="85"/>
      <c r="AF14" s="87" t="s">
        <v>791</v>
      </c>
      <c r="AG14" s="87" t="s">
        <v>791</v>
      </c>
      <c r="AH14" s="87" t="s">
        <v>791</v>
      </c>
      <c r="AI14" s="13"/>
      <c r="AJ14" s="13"/>
      <c r="AK14" s="13"/>
      <c r="AL14" s="13"/>
      <c r="AM14" s="13"/>
      <c r="AN14" s="13"/>
      <c r="AO14" s="13"/>
      <c r="AP14" s="75"/>
      <c r="AQ14" s="85"/>
      <c r="AR14" s="87" t="s">
        <v>791</v>
      </c>
      <c r="AS14" s="87" t="s">
        <v>791</v>
      </c>
      <c r="AT14" s="87" t="s">
        <v>791</v>
      </c>
      <c r="AU14" s="13"/>
      <c r="AV14" s="13"/>
      <c r="AW14" s="13"/>
      <c r="AX14" s="13"/>
      <c r="AY14" s="13"/>
      <c r="AZ14" s="13"/>
      <c r="BA14" s="13"/>
      <c r="BB14" s="75"/>
      <c r="BC14" s="85"/>
      <c r="BD14" s="87" t="s">
        <v>791</v>
      </c>
      <c r="BE14" s="87" t="s">
        <v>791</v>
      </c>
      <c r="BF14" s="87" t="s">
        <v>791</v>
      </c>
      <c r="BG14" s="13"/>
      <c r="BH14" s="13"/>
      <c r="BI14" s="13"/>
      <c r="BJ14" s="13"/>
      <c r="BK14" s="13"/>
      <c r="BL14" s="13"/>
      <c r="BM14" s="13"/>
      <c r="BN14" s="75"/>
    </row>
  </sheetData>
  <protectedRanges>
    <protectedRange sqref="K4:S12" name="Intervallo2"/>
    <protectedRange sqref="W4:AE12" name="Intervallo3"/>
    <protectedRange sqref="AI4:AQ12" name="Intervallo4"/>
    <protectedRange sqref="AU4:BC12" name="Intervallo5"/>
    <protectedRange sqref="BG4:BN12" name="Intervallo6"/>
    <protectedRange sqref="G13:G14" name="Intervallo1"/>
    <protectedRange sqref="K13:S14" name="Intervallo2_1"/>
    <protectedRange sqref="W13:AE14" name="Intervallo3_1"/>
    <protectedRange sqref="AI13:AQ14" name="Intervallo4_1"/>
    <protectedRange sqref="AU13:BC14" name="Intervallo5_1"/>
    <protectedRange sqref="BG13:BN14" name="Intervallo6_1"/>
  </protectedRanges>
  <mergeCells count="4">
    <mergeCell ref="S1:AD1"/>
    <mergeCell ref="AE1:AP1"/>
    <mergeCell ref="AQ1:BB1"/>
    <mergeCell ref="BC1:BN1"/>
  </mergeCells>
  <phoneticPr fontId="10" type="noConversion"/>
  <conditionalFormatting sqref="R4:R14">
    <cfRule type="containsText" dxfId="4" priority="9" operator="containsText" text="La somma degli importi di previsione non corrisponde al totale della risorse pubbliche">
      <formula>NOT(ISERROR(SEARCH("La somma degli importi di previsione non corrisponde al totale della risorse pubbliche",R4)))</formula>
    </cfRule>
    <cfRule type="containsText" priority="10" operator="containsText" text="La somma degli importi di previsione non corrisponde al totale della risorse pubbliche">
      <formula>NOT(ISERROR(SEARCH("La somma degli importi di previsione non corrisponde al totale della risorse pubbliche",R4)))</formula>
    </cfRule>
  </conditionalFormatting>
  <conditionalFormatting sqref="AD4:AD14">
    <cfRule type="containsText" dxfId="3" priority="7" operator="containsText" text="La somma degli importi di previsione non corrisponde al totale della risorse pubbliche">
      <formula>NOT(ISERROR(SEARCH("La somma degli importi di previsione non corrisponde al totale della risorse pubbliche",AD4)))</formula>
    </cfRule>
    <cfRule type="containsText" priority="8" operator="containsText" text="La somma degli importi di previsione non corrisponde al totale della risorse pubbliche">
      <formula>NOT(ISERROR(SEARCH("La somma degli importi di previsione non corrisponde al totale della risorse pubbliche",AD4)))</formula>
    </cfRule>
  </conditionalFormatting>
  <conditionalFormatting sqref="AP4:AP14">
    <cfRule type="containsText" dxfId="2" priority="5" operator="containsText" text="La somma degli importi di previsione non corrisponde al totale della risorse pubbliche">
      <formula>NOT(ISERROR(SEARCH("La somma degli importi di previsione non corrisponde al totale della risorse pubbliche",AP4)))</formula>
    </cfRule>
    <cfRule type="containsText" priority="6" operator="containsText" text="La somma degli importi di previsione non corrisponde al totale della risorse pubbliche">
      <formula>NOT(ISERROR(SEARCH("La somma degli importi di previsione non corrisponde al totale della risorse pubbliche",AP4)))</formula>
    </cfRule>
  </conditionalFormatting>
  <conditionalFormatting sqref="BB4:BB14">
    <cfRule type="containsText" dxfId="1" priority="3" operator="containsText" text="La somma degli importi di previsione non corrisponde al totale della risorse pubbliche">
      <formula>NOT(ISERROR(SEARCH("La somma degli importi di previsione non corrisponde al totale della risorse pubbliche",BB4)))</formula>
    </cfRule>
    <cfRule type="containsText" priority="4" operator="containsText" text="La somma degli importi di previsione non corrisponde al totale della risorse pubbliche">
      <formula>NOT(ISERROR(SEARCH("La somma degli importi di previsione non corrisponde al totale della risorse pubbliche",BB4)))</formula>
    </cfRule>
  </conditionalFormatting>
  <conditionalFormatting sqref="BN4:BN14">
    <cfRule type="containsText" dxfId="0" priority="1" operator="containsText" text="La somma degli importi di previsione non corrisponde al totale della risorse pubbliche">
      <formula>NOT(ISERROR(SEARCH("La somma degli importi di previsione non corrisponde al totale della risorse pubbliche",BN4)))</formula>
    </cfRule>
    <cfRule type="containsText" priority="2" operator="containsText" text="La somma degli importi di previsione non corrisponde al totale della risorse pubbliche">
      <formula>NOT(ISERROR(SEARCH("La somma degli importi di previsione non corrisponde al totale della risorse pubbliche",BN4)))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'Elenco dati'!$T$2:$T$221</xm:f>
          </x14:formula1>
          <xm:sqref>G4:G12 BC4:BC12 AQ4:AQ12 AE4:AE12 S4:S12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L22"/>
  <sheetViews>
    <sheetView zoomScale="70" zoomScaleNormal="70" workbookViewId="0">
      <selection activeCell="B1" sqref="B1:B3"/>
    </sheetView>
  </sheetViews>
  <sheetFormatPr defaultRowHeight="15" x14ac:dyDescent="0.25"/>
  <cols>
    <col min="2" max="2" width="16.7109375" customWidth="1"/>
    <col min="4" max="4" width="21.5703125" customWidth="1"/>
    <col min="5" max="5" width="23.28515625" customWidth="1"/>
    <col min="6" max="12" width="20.7109375" customWidth="1"/>
  </cols>
  <sheetData>
    <row r="1" spans="2:12" ht="14.25" customHeight="1" x14ac:dyDescent="0.25">
      <c r="B1" s="230" t="s">
        <v>100</v>
      </c>
      <c r="C1" s="71" t="s">
        <v>101</v>
      </c>
      <c r="D1" s="71"/>
      <c r="E1" s="71"/>
      <c r="F1" s="64">
        <v>2024</v>
      </c>
      <c r="G1" s="64">
        <v>2025</v>
      </c>
      <c r="H1" s="64">
        <v>2026</v>
      </c>
      <c r="I1" s="64">
        <v>2027</v>
      </c>
      <c r="J1" s="64">
        <v>2028</v>
      </c>
      <c r="K1" s="64">
        <v>2029</v>
      </c>
      <c r="L1" s="51" t="s">
        <v>102</v>
      </c>
    </row>
    <row r="2" spans="2:12" x14ac:dyDescent="0.25">
      <c r="B2" s="231"/>
      <c r="C2" s="228" t="s">
        <v>103</v>
      </c>
      <c r="D2" s="228"/>
      <c r="E2" s="229"/>
      <c r="F2" s="65">
        <f>SUMIFS('A) Piano Finanziario'!T4:T39,'A) Piano Finanziario'!$F$4:$F$39,"&lt;&gt;Gestione SSL (B1)",'A) Piano Finanziario'!$F$4:$F$39, "&lt;&gt;Animazione SSL (B2)",'A) Piano Finanziario'!$F$4:$F$39, "&lt;&gt;Gestione e animazione (B1 + B2)")</f>
        <v>0</v>
      </c>
      <c r="G2" s="65">
        <f>SUMIFS('A) Piano Finanziario'!U4:U39,'A) Piano Finanziario'!$F$4:$F$39,"&lt;&gt;Gestione SSL (B1)",'A) Piano Finanziario'!$F$4:$F$39, "&lt;&gt;Animazione SSL (B2)",'A) Piano Finanziario'!$F$4:$F$39, "&lt;&gt;Gestione e animazione (B1 + B2)")</f>
        <v>0</v>
      </c>
      <c r="H2" s="65">
        <f>SUMIFS('A) Piano Finanziario'!V4:V39,'A) Piano Finanziario'!$F$4:$F$39,"&lt;&gt;Gestione SSL (B1)",'A) Piano Finanziario'!$F$4:$F$39, "&lt;&gt;Animazione SSL (B2)",'A) Piano Finanziario'!$F$4:$F$39, "&lt;&gt;Gestione e animazione (B1 + B2)")</f>
        <v>274000</v>
      </c>
      <c r="I2" s="65">
        <f>SUMIFS('A) Piano Finanziario'!W4:W39,'A) Piano Finanziario'!$F$4:$F$39,"&lt;&gt;Gestione SSL (B1)",'A) Piano Finanziario'!$F$4:$F$39, "&lt;&gt;Animazione SSL (B2)",'A) Piano Finanziario'!$F$4:$F$39, "&lt;&gt;Gestione e animazione (B1 + B2)")</f>
        <v>911200</v>
      </c>
      <c r="J2" s="65">
        <f>SUMIFS('A) Piano Finanziario'!X4:X39,'A) Piano Finanziario'!$F$4:$F$39,"&lt;&gt;Gestione SSL (B1)",'A) Piano Finanziario'!$F$4:$F$39, "&lt;&gt;Animazione SSL (B2)",'A) Piano Finanziario'!$F$4:$F$39, "&lt;&gt;Gestione e animazione (B1 + B2)")</f>
        <v>2039000</v>
      </c>
      <c r="K2" s="65">
        <f>SUMIFS('A) Piano Finanziario'!Y4:Y39,'A) Piano Finanziario'!$F$4:$F$39,"&lt;&gt;Gestione SSL (B1)",'A) Piano Finanziario'!$F$4:$F$39, "&lt;&gt;Animazione SSL (B2)",'A) Piano Finanziario'!$F$4:$F$39, "&lt;&gt;Gestione e animazione (B1 + B2)")</f>
        <v>1519254.37</v>
      </c>
      <c r="L2" s="65">
        <f>SUM(F2:K2)</f>
        <v>4743454.37</v>
      </c>
    </row>
    <row r="3" spans="2:12" ht="14.65" customHeight="1" x14ac:dyDescent="0.25">
      <c r="B3" s="231"/>
      <c r="C3" s="227" t="s">
        <v>104</v>
      </c>
      <c r="D3" s="227"/>
      <c r="E3" s="50" t="s">
        <v>105</v>
      </c>
      <c r="F3" s="25"/>
      <c r="G3" s="25"/>
      <c r="H3" s="25"/>
      <c r="I3" s="25"/>
      <c r="J3" s="25"/>
      <c r="K3" s="25"/>
      <c r="L3" s="12"/>
    </row>
    <row r="4" spans="2:12" ht="24" x14ac:dyDescent="0.25">
      <c r="B4" s="61" t="str">
        <f>IF('A) Piano Finanziario'!A$4="","",'A) Piano Finanziario'!A$4)</f>
        <v>GAL Ternano</v>
      </c>
      <c r="C4" s="61" t="s">
        <v>106</v>
      </c>
      <c r="D4" s="53" t="s">
        <v>107</v>
      </c>
      <c r="E4" s="53" t="s">
        <v>108</v>
      </c>
      <c r="F4" s="52">
        <f ca="1">+'RIEPILOGO R PER SSL (2)'!F4+'RIEPILOGO R PER SSL (2)'!N4+'RIEPILOGO R PER SSL (2)'!V4+'RIEPILOGO R PER SSL (2)'!AD4+'RIEPILOGO R PER SSL (2)'!AL4</f>
        <v>0</v>
      </c>
      <c r="G4" s="52">
        <f ca="1">+'RIEPILOGO R PER SSL (2)'!G4+'RIEPILOGO R PER SSL (2)'!O4+'RIEPILOGO R PER SSL (2)'!W4+'RIEPILOGO R PER SSL (2)'!AE4+'RIEPILOGO R PER SSL (2)'!AM4</f>
        <v>0</v>
      </c>
      <c r="H4" s="52">
        <f ca="1">+'RIEPILOGO R PER SSL (2)'!H4+'RIEPILOGO R PER SSL (2)'!P4+'RIEPILOGO R PER SSL (2)'!X4+'RIEPILOGO R PER SSL (2)'!AF4+'RIEPILOGO R PER SSL (2)'!AN4</f>
        <v>0</v>
      </c>
      <c r="I4" s="52">
        <f ca="1">+'RIEPILOGO R PER SSL (2)'!I4+'RIEPILOGO R PER SSL (2)'!Q4+'RIEPILOGO R PER SSL (2)'!Y4+'RIEPILOGO R PER SSL (2)'!AG4+'RIEPILOGO R PER SSL (2)'!AO4</f>
        <v>0</v>
      </c>
      <c r="J4" s="52">
        <f ca="1">+'RIEPILOGO R PER SSL (2)'!J4+'RIEPILOGO R PER SSL (2)'!R4+'RIEPILOGO R PER SSL (2)'!Z4+'RIEPILOGO R PER SSL (2)'!AH4+'RIEPILOGO R PER SSL (2)'!AP4</f>
        <v>2</v>
      </c>
      <c r="K4" s="52">
        <f ca="1">+'RIEPILOGO R PER SSL (2)'!K4+'RIEPILOGO R PER SSL (2)'!S4+'RIEPILOGO R PER SSL (2)'!AA4+'RIEPILOGO R PER SSL (2)'!AI4+'RIEPILOGO R PER SSL (2)'!AQ4</f>
        <v>2</v>
      </c>
      <c r="L4" s="52">
        <f ca="1">SUM(F4:K4)</f>
        <v>4</v>
      </c>
    </row>
    <row r="5" spans="2:12" ht="24" x14ac:dyDescent="0.25">
      <c r="B5" s="61" t="str">
        <f>IF('A) Piano Finanziario'!A$4="","",'A) Piano Finanziario'!A$4)</f>
        <v>GAL Ternano</v>
      </c>
      <c r="C5" s="61" t="s">
        <v>109</v>
      </c>
      <c r="D5" s="53" t="s">
        <v>110</v>
      </c>
      <c r="E5" s="53" t="s">
        <v>111</v>
      </c>
      <c r="F5" s="52">
        <f ca="1">+'RIEPILOGO R PER SSL (2)'!F5+'RIEPILOGO R PER SSL (2)'!N5+'RIEPILOGO R PER SSL (2)'!V5+'RIEPILOGO R PER SSL (2)'!AD5+'RIEPILOGO R PER SSL (2)'!AL5</f>
        <v>0</v>
      </c>
      <c r="G5" s="52">
        <f ca="1">+'RIEPILOGO R PER SSL (2)'!G5+'RIEPILOGO R PER SSL (2)'!O5+'RIEPILOGO R PER SSL (2)'!W5+'RIEPILOGO R PER SSL (2)'!AE5+'RIEPILOGO R PER SSL (2)'!AM5</f>
        <v>0</v>
      </c>
      <c r="H5" s="52">
        <f ca="1">+'RIEPILOGO R PER SSL (2)'!H5+'RIEPILOGO R PER SSL (2)'!P5+'RIEPILOGO R PER SSL (2)'!X5+'RIEPILOGO R PER SSL (2)'!AF5+'RIEPILOGO R PER SSL (2)'!AN5</f>
        <v>0</v>
      </c>
      <c r="I5" s="52">
        <f ca="1">+'RIEPILOGO R PER SSL (2)'!I5+'RIEPILOGO R PER SSL (2)'!Q5+'RIEPILOGO R PER SSL (2)'!Y5+'RIEPILOGO R PER SSL (2)'!AG5+'RIEPILOGO R PER SSL (2)'!AO5</f>
        <v>0</v>
      </c>
      <c r="J5" s="52">
        <f ca="1">+'RIEPILOGO R PER SSL (2)'!J5+'RIEPILOGO R PER SSL (2)'!R5+'RIEPILOGO R PER SSL (2)'!Z5+'RIEPILOGO R PER SSL (2)'!AH5+'RIEPILOGO R PER SSL (2)'!AP5</f>
        <v>6</v>
      </c>
      <c r="K5" s="52">
        <f ca="1">+'RIEPILOGO R PER SSL (2)'!K5+'RIEPILOGO R PER SSL (2)'!S5+'RIEPILOGO R PER SSL (2)'!AA5+'RIEPILOGO R PER SSL (2)'!AI5+'RIEPILOGO R PER SSL (2)'!AQ5</f>
        <v>21</v>
      </c>
      <c r="L5" s="52">
        <f t="shared" ref="L5:L22" ca="1" si="0">SUM(F5:K5)</f>
        <v>27</v>
      </c>
    </row>
    <row r="6" spans="2:12" ht="24" x14ac:dyDescent="0.25">
      <c r="B6" s="61" t="str">
        <f>IF('A) Piano Finanziario'!A$4="","",'A) Piano Finanziario'!A$4)</f>
        <v>GAL Ternano</v>
      </c>
      <c r="C6" s="61" t="s">
        <v>112</v>
      </c>
      <c r="D6" s="53" t="s">
        <v>113</v>
      </c>
      <c r="E6" s="53" t="s">
        <v>114</v>
      </c>
      <c r="F6" s="52">
        <f ca="1">+'RIEPILOGO R PER SSL (2)'!F6+'RIEPILOGO R PER SSL (2)'!N6+'RIEPILOGO R PER SSL (2)'!V6+'RIEPILOGO R PER SSL (2)'!AD6+'RIEPILOGO R PER SSL (2)'!AL6</f>
        <v>0</v>
      </c>
      <c r="G6" s="52">
        <f ca="1">+'RIEPILOGO R PER SSL (2)'!G6+'RIEPILOGO R PER SSL (2)'!O6+'RIEPILOGO R PER SSL (2)'!W6+'RIEPILOGO R PER SSL (2)'!AE6+'RIEPILOGO R PER SSL (2)'!AM6</f>
        <v>0</v>
      </c>
      <c r="H6" s="52">
        <f ca="1">+'RIEPILOGO R PER SSL (2)'!H6+'RIEPILOGO R PER SSL (2)'!P6+'RIEPILOGO R PER SSL (2)'!X6+'RIEPILOGO R PER SSL (2)'!AF6+'RIEPILOGO R PER SSL (2)'!AN6</f>
        <v>0</v>
      </c>
      <c r="I6" s="52">
        <f ca="1">+'RIEPILOGO R PER SSL (2)'!I6+'RIEPILOGO R PER SSL (2)'!Q6+'RIEPILOGO R PER SSL (2)'!Y6+'RIEPILOGO R PER SSL (2)'!AG6+'RIEPILOGO R PER SSL (2)'!AO6</f>
        <v>0</v>
      </c>
      <c r="J6" s="52">
        <f ca="1">+'RIEPILOGO R PER SSL (2)'!J6+'RIEPILOGO R PER SSL (2)'!R6+'RIEPILOGO R PER SSL (2)'!Z6+'RIEPILOGO R PER SSL (2)'!AH6+'RIEPILOGO R PER SSL (2)'!AP6</f>
        <v>0</v>
      </c>
      <c r="K6" s="52">
        <f ca="1">+'RIEPILOGO R PER SSL (2)'!K6+'RIEPILOGO R PER SSL (2)'!S6+'RIEPILOGO R PER SSL (2)'!AA6+'RIEPILOGO R PER SSL (2)'!AI6+'RIEPILOGO R PER SSL (2)'!AQ6</f>
        <v>0</v>
      </c>
      <c r="L6" s="52">
        <f t="shared" ca="1" si="0"/>
        <v>0</v>
      </c>
    </row>
    <row r="7" spans="2:12" x14ac:dyDescent="0.25">
      <c r="B7" s="61" t="str">
        <f>IF('A) Piano Finanziario'!A$4="","",'A) Piano Finanziario'!A$4)</f>
        <v>GAL Ternano</v>
      </c>
      <c r="C7" s="61" t="s">
        <v>115</v>
      </c>
      <c r="D7" s="53" t="s">
        <v>116</v>
      </c>
      <c r="E7" s="53" t="s">
        <v>108</v>
      </c>
      <c r="F7" s="52">
        <f ca="1">+'RIEPILOGO R PER SSL (2)'!F7+'RIEPILOGO R PER SSL (2)'!N7+'RIEPILOGO R PER SSL (2)'!V7+'RIEPILOGO R PER SSL (2)'!AD7+'RIEPILOGO R PER SSL (2)'!AL7</f>
        <v>0</v>
      </c>
      <c r="G7" s="52">
        <f ca="1">+'RIEPILOGO R PER SSL (2)'!G7+'RIEPILOGO R PER SSL (2)'!O7+'RIEPILOGO R PER SSL (2)'!W7+'RIEPILOGO R PER SSL (2)'!AE7+'RIEPILOGO R PER SSL (2)'!AM7</f>
        <v>0</v>
      </c>
      <c r="H7" s="52">
        <f ca="1">+'RIEPILOGO R PER SSL (2)'!H7+'RIEPILOGO R PER SSL (2)'!P7+'RIEPILOGO R PER SSL (2)'!X7+'RIEPILOGO R PER SSL (2)'!AF7+'RIEPILOGO R PER SSL (2)'!AN7</f>
        <v>0</v>
      </c>
      <c r="I7" s="52">
        <f ca="1">+'RIEPILOGO R PER SSL (2)'!I7+'RIEPILOGO R PER SSL (2)'!Q7+'RIEPILOGO R PER SSL (2)'!Y7+'RIEPILOGO R PER SSL (2)'!AG7+'RIEPILOGO R PER SSL (2)'!AO7</f>
        <v>0</v>
      </c>
      <c r="J7" s="52">
        <f ca="1">+'RIEPILOGO R PER SSL (2)'!J7+'RIEPILOGO R PER SSL (2)'!R7+'RIEPILOGO R PER SSL (2)'!Z7+'RIEPILOGO R PER SSL (2)'!AH7+'RIEPILOGO R PER SSL (2)'!AP7</f>
        <v>90250</v>
      </c>
      <c r="K7" s="52">
        <f ca="1">+'RIEPILOGO R PER SSL (2)'!K7+'RIEPILOGO R PER SSL (2)'!S7+'RIEPILOGO R PER SSL (2)'!AA7+'RIEPILOGO R PER SSL (2)'!AI7+'RIEPILOGO R PER SSL (2)'!AQ7</f>
        <v>90250</v>
      </c>
      <c r="L7" s="52">
        <f t="shared" ca="1" si="0"/>
        <v>180500</v>
      </c>
    </row>
    <row r="8" spans="2:12" ht="24" x14ac:dyDescent="0.25">
      <c r="B8" s="61" t="str">
        <f>IF('A) Piano Finanziario'!A$4="","",'A) Piano Finanziario'!A$4)</f>
        <v>GAL Ternano</v>
      </c>
      <c r="C8" s="61" t="s">
        <v>117</v>
      </c>
      <c r="D8" s="53" t="s">
        <v>118</v>
      </c>
      <c r="E8" s="53" t="s">
        <v>108</v>
      </c>
      <c r="F8" s="52">
        <f ca="1">+'RIEPILOGO R PER SSL (2)'!F8+'RIEPILOGO R PER SSL (2)'!N8+'RIEPILOGO R PER SSL (2)'!V8+'RIEPILOGO R PER SSL (2)'!AD8+'RIEPILOGO R PER SSL (2)'!AL8</f>
        <v>0</v>
      </c>
      <c r="G8" s="52">
        <f ca="1">+'RIEPILOGO R PER SSL (2)'!G8+'RIEPILOGO R PER SSL (2)'!O8+'RIEPILOGO R PER SSL (2)'!W8+'RIEPILOGO R PER SSL (2)'!AE8+'RIEPILOGO R PER SSL (2)'!AM8</f>
        <v>0</v>
      </c>
      <c r="H8" s="52">
        <f ca="1">+'RIEPILOGO R PER SSL (2)'!H8+'RIEPILOGO R PER SSL (2)'!P8+'RIEPILOGO R PER SSL (2)'!X8+'RIEPILOGO R PER SSL (2)'!AF8+'RIEPILOGO R PER SSL (2)'!AN8</f>
        <v>0</v>
      </c>
      <c r="I8" s="52">
        <f ca="1">+'RIEPILOGO R PER SSL (2)'!I8+'RIEPILOGO R PER SSL (2)'!Q8+'RIEPILOGO R PER SSL (2)'!Y8+'RIEPILOGO R PER SSL (2)'!AG8+'RIEPILOGO R PER SSL (2)'!AO8</f>
        <v>0</v>
      </c>
      <c r="J8" s="52">
        <f ca="1">+'RIEPILOGO R PER SSL (2)'!J8+'RIEPILOGO R PER SSL (2)'!R8+'RIEPILOGO R PER SSL (2)'!Z8+'RIEPILOGO R PER SSL (2)'!AH8+'RIEPILOGO R PER SSL (2)'!AP8</f>
        <v>0</v>
      </c>
      <c r="K8" s="52">
        <f ca="1">+'RIEPILOGO R PER SSL (2)'!K8+'RIEPILOGO R PER SSL (2)'!S8+'RIEPILOGO R PER SSL (2)'!AA8+'RIEPILOGO R PER SSL (2)'!AI8+'RIEPILOGO R PER SSL (2)'!AQ8</f>
        <v>0</v>
      </c>
      <c r="L8" s="52">
        <f t="shared" ca="1" si="0"/>
        <v>0</v>
      </c>
    </row>
    <row r="9" spans="2:12" ht="36" x14ac:dyDescent="0.25">
      <c r="B9" s="61" t="str">
        <f>IF('A) Piano Finanziario'!A$4="","",'A) Piano Finanziario'!A$4)</f>
        <v>GAL Ternano</v>
      </c>
      <c r="C9" s="61" t="s">
        <v>119</v>
      </c>
      <c r="D9" s="53" t="s">
        <v>120</v>
      </c>
      <c r="E9" s="53" t="s">
        <v>108</v>
      </c>
      <c r="F9" s="52">
        <f ca="1">+'RIEPILOGO R PER SSL (2)'!F9+'RIEPILOGO R PER SSL (2)'!N9+'RIEPILOGO R PER SSL (2)'!V9+'RIEPILOGO R PER SSL (2)'!AD9+'RIEPILOGO R PER SSL (2)'!AL9</f>
        <v>0</v>
      </c>
      <c r="G9" s="52">
        <f ca="1">+'RIEPILOGO R PER SSL (2)'!G9+'RIEPILOGO R PER SSL (2)'!O9+'RIEPILOGO R PER SSL (2)'!W9+'RIEPILOGO R PER SSL (2)'!AE9+'RIEPILOGO R PER SSL (2)'!AM9</f>
        <v>0</v>
      </c>
      <c r="H9" s="52">
        <f ca="1">+'RIEPILOGO R PER SSL (2)'!H9+'RIEPILOGO R PER SSL (2)'!P9+'RIEPILOGO R PER SSL (2)'!X9+'RIEPILOGO R PER SSL (2)'!AF9+'RIEPILOGO R PER SSL (2)'!AN9</f>
        <v>90</v>
      </c>
      <c r="I9" s="52">
        <f ca="1">+'RIEPILOGO R PER SSL (2)'!I9+'RIEPILOGO R PER SSL (2)'!Q9+'RIEPILOGO R PER SSL (2)'!Y9+'RIEPILOGO R PER SSL (2)'!AG9+'RIEPILOGO R PER SSL (2)'!AO9</f>
        <v>123</v>
      </c>
      <c r="J9" s="52">
        <f ca="1">+'RIEPILOGO R PER SSL (2)'!J9+'RIEPILOGO R PER SSL (2)'!R9+'RIEPILOGO R PER SSL (2)'!Z9+'RIEPILOGO R PER SSL (2)'!AH9+'RIEPILOGO R PER SSL (2)'!AP9</f>
        <v>127</v>
      </c>
      <c r="K9" s="52">
        <f ca="1">+'RIEPILOGO R PER SSL (2)'!K9+'RIEPILOGO R PER SSL (2)'!S9+'RIEPILOGO R PER SSL (2)'!AA9+'RIEPILOGO R PER SSL (2)'!AI9+'RIEPILOGO R PER SSL (2)'!AQ9</f>
        <v>0</v>
      </c>
      <c r="L9" s="52">
        <f t="shared" ca="1" si="0"/>
        <v>340</v>
      </c>
    </row>
    <row r="10" spans="2:12" ht="24" x14ac:dyDescent="0.25">
      <c r="B10" s="61" t="str">
        <f>IF('A) Piano Finanziario'!A$4="","",'A) Piano Finanziario'!A$4)</f>
        <v>GAL Ternano</v>
      </c>
      <c r="C10" s="61" t="s">
        <v>121</v>
      </c>
      <c r="D10" s="53" t="s">
        <v>122</v>
      </c>
      <c r="E10" s="53" t="s">
        <v>123</v>
      </c>
      <c r="F10" s="52">
        <f ca="1">+'RIEPILOGO R PER SSL (2)'!F10+'RIEPILOGO R PER SSL (2)'!N10+'RIEPILOGO R PER SSL (2)'!V10+'RIEPILOGO R PER SSL (2)'!AD10+'RIEPILOGO R PER SSL (2)'!AL10</f>
        <v>0</v>
      </c>
      <c r="G10" s="52">
        <f ca="1">+'RIEPILOGO R PER SSL (2)'!G10+'RIEPILOGO R PER SSL (2)'!O10+'RIEPILOGO R PER SSL (2)'!W10+'RIEPILOGO R PER SSL (2)'!AE10+'RIEPILOGO R PER SSL (2)'!AM10</f>
        <v>0</v>
      </c>
      <c r="H10" s="52">
        <f ca="1">+'RIEPILOGO R PER SSL (2)'!H10+'RIEPILOGO R PER SSL (2)'!P10+'RIEPILOGO R PER SSL (2)'!X10+'RIEPILOGO R PER SSL (2)'!AF10+'RIEPILOGO R PER SSL (2)'!AN10</f>
        <v>0</v>
      </c>
      <c r="I10" s="52">
        <f ca="1">+'RIEPILOGO R PER SSL (2)'!I10+'RIEPILOGO R PER SSL (2)'!Q10+'RIEPILOGO R PER SSL (2)'!Y10+'RIEPILOGO R PER SSL (2)'!AG10+'RIEPILOGO R PER SSL (2)'!AO10</f>
        <v>0</v>
      </c>
      <c r="J10" s="52">
        <f ca="1">+'RIEPILOGO R PER SSL (2)'!J10+'RIEPILOGO R PER SSL (2)'!R10+'RIEPILOGO R PER SSL (2)'!Z10+'RIEPILOGO R PER SSL (2)'!AH10+'RIEPILOGO R PER SSL (2)'!AP10</f>
        <v>0</v>
      </c>
      <c r="K10" s="52">
        <f ca="1">+'RIEPILOGO R PER SSL (2)'!K10+'RIEPILOGO R PER SSL (2)'!S10+'RIEPILOGO R PER SSL (2)'!AA10+'RIEPILOGO R PER SSL (2)'!AI10+'RIEPILOGO R PER SSL (2)'!AQ10</f>
        <v>0</v>
      </c>
      <c r="L10" s="52">
        <f t="shared" ca="1" si="0"/>
        <v>0</v>
      </c>
    </row>
    <row r="11" spans="2:12" ht="48" x14ac:dyDescent="0.25">
      <c r="B11" s="61" t="str">
        <f>IF('A) Piano Finanziario'!A$4="","",'A) Piano Finanziario'!A$4)</f>
        <v>GAL Ternano</v>
      </c>
      <c r="C11" s="61" t="s">
        <v>124</v>
      </c>
      <c r="D11" s="53" t="s">
        <v>125</v>
      </c>
      <c r="E11" s="53" t="s">
        <v>126</v>
      </c>
      <c r="F11" s="52">
        <f ca="1">+'RIEPILOGO R PER SSL (2)'!F11+'RIEPILOGO R PER SSL (2)'!N11+'RIEPILOGO R PER SSL (2)'!V11+'RIEPILOGO R PER SSL (2)'!AD11+'RIEPILOGO R PER SSL (2)'!AL11</f>
        <v>0</v>
      </c>
      <c r="G11" s="52">
        <f ca="1">+'RIEPILOGO R PER SSL (2)'!G11+'RIEPILOGO R PER SSL (2)'!O11+'RIEPILOGO R PER SSL (2)'!W11+'RIEPILOGO R PER SSL (2)'!AE11+'RIEPILOGO R PER SSL (2)'!AM11</f>
        <v>0</v>
      </c>
      <c r="H11" s="52">
        <f ca="1">+'RIEPILOGO R PER SSL (2)'!H11+'RIEPILOGO R PER SSL (2)'!P11+'RIEPILOGO R PER SSL (2)'!X11+'RIEPILOGO R PER SSL (2)'!AF11+'RIEPILOGO R PER SSL (2)'!AN11</f>
        <v>0</v>
      </c>
      <c r="I11" s="52">
        <f ca="1">+'RIEPILOGO R PER SSL (2)'!I11+'RIEPILOGO R PER SSL (2)'!Q11+'RIEPILOGO R PER SSL (2)'!Y11+'RIEPILOGO R PER SSL (2)'!AG11+'RIEPILOGO R PER SSL (2)'!AO11</f>
        <v>0</v>
      </c>
      <c r="J11" s="52">
        <f ca="1">+'RIEPILOGO R PER SSL (2)'!J11+'RIEPILOGO R PER SSL (2)'!R11+'RIEPILOGO R PER SSL (2)'!Z11+'RIEPILOGO R PER SSL (2)'!AH11+'RIEPILOGO R PER SSL (2)'!AP11</f>
        <v>0</v>
      </c>
      <c r="K11" s="52">
        <f ca="1">+'RIEPILOGO R PER SSL (2)'!K11+'RIEPILOGO R PER SSL (2)'!S11+'RIEPILOGO R PER SSL (2)'!AA11+'RIEPILOGO R PER SSL (2)'!AI11+'RIEPILOGO R PER SSL (2)'!AQ11</f>
        <v>0</v>
      </c>
      <c r="L11" s="52">
        <f t="shared" ca="1" si="0"/>
        <v>0</v>
      </c>
    </row>
    <row r="12" spans="2:12" ht="48" x14ac:dyDescent="0.25">
      <c r="B12" s="61" t="str">
        <f>IF('A) Piano Finanziario'!A$4="","",'A) Piano Finanziario'!A$4)</f>
        <v>GAL Ternano</v>
      </c>
      <c r="C12" s="61" t="s">
        <v>127</v>
      </c>
      <c r="D12" s="53" t="s">
        <v>128</v>
      </c>
      <c r="E12" s="53" t="s">
        <v>129</v>
      </c>
      <c r="F12" s="52">
        <f ca="1">+'RIEPILOGO R PER SSL (2)'!F12+'RIEPILOGO R PER SSL (2)'!N12+'RIEPILOGO R PER SSL (2)'!V12+'RIEPILOGO R PER SSL (2)'!AD12+'RIEPILOGO R PER SSL (2)'!AL12</f>
        <v>0</v>
      </c>
      <c r="G12" s="52">
        <f ca="1">+'RIEPILOGO R PER SSL (2)'!G12+'RIEPILOGO R PER SSL (2)'!O12+'RIEPILOGO R PER SSL (2)'!W12+'RIEPILOGO R PER SSL (2)'!AE12+'RIEPILOGO R PER SSL (2)'!AM12</f>
        <v>0</v>
      </c>
      <c r="H12" s="52">
        <f ca="1">+'RIEPILOGO R PER SSL (2)'!H12+'RIEPILOGO R PER SSL (2)'!P12+'RIEPILOGO R PER SSL (2)'!X12+'RIEPILOGO R PER SSL (2)'!AF12+'RIEPILOGO R PER SSL (2)'!AN12</f>
        <v>0</v>
      </c>
      <c r="I12" s="52">
        <f ca="1">+'RIEPILOGO R PER SSL (2)'!I12+'RIEPILOGO R PER SSL (2)'!Q12+'RIEPILOGO R PER SSL (2)'!Y12+'RIEPILOGO R PER SSL (2)'!AG12+'RIEPILOGO R PER SSL (2)'!AO12</f>
        <v>0</v>
      </c>
      <c r="J12" s="52">
        <f ca="1">+'RIEPILOGO R PER SSL (2)'!J12+'RIEPILOGO R PER SSL (2)'!R12+'RIEPILOGO R PER SSL (2)'!Z12+'RIEPILOGO R PER SSL (2)'!AH12+'RIEPILOGO R PER SSL (2)'!AP12</f>
        <v>0</v>
      </c>
      <c r="K12" s="52">
        <f ca="1">+'RIEPILOGO R PER SSL (2)'!K12+'RIEPILOGO R PER SSL (2)'!S12+'RIEPILOGO R PER SSL (2)'!AA12+'RIEPILOGO R PER SSL (2)'!AI12+'RIEPILOGO R PER SSL (2)'!AQ12</f>
        <v>0</v>
      </c>
      <c r="L12" s="52">
        <f t="shared" ca="1" si="0"/>
        <v>0</v>
      </c>
    </row>
    <row r="13" spans="2:12" ht="48" customHeight="1" x14ac:dyDescent="0.25">
      <c r="B13" s="61" t="str">
        <f>IF('A) Piano Finanziario'!A$4="","",'A) Piano Finanziario'!A$4)</f>
        <v>GAL Ternano</v>
      </c>
      <c r="C13" s="61" t="s">
        <v>130</v>
      </c>
      <c r="D13" s="61" t="s">
        <v>131</v>
      </c>
      <c r="E13" s="53" t="s">
        <v>132</v>
      </c>
      <c r="F13" s="52">
        <f ca="1">+'RIEPILOGO R PER SSL (2)'!F13+'RIEPILOGO R PER SSL (2)'!N13+'RIEPILOGO R PER SSL (2)'!V13+'RIEPILOGO R PER SSL (2)'!AD13+'RIEPILOGO R PER SSL (2)'!AL13</f>
        <v>0</v>
      </c>
      <c r="G13" s="52">
        <f ca="1">+'RIEPILOGO R PER SSL (2)'!G13+'RIEPILOGO R PER SSL (2)'!O13+'RIEPILOGO R PER SSL (2)'!W13+'RIEPILOGO R PER SSL (2)'!AE13+'RIEPILOGO R PER SSL (2)'!AM13</f>
        <v>0</v>
      </c>
      <c r="H13" s="52">
        <f ca="1">+'RIEPILOGO R PER SSL (2)'!H13+'RIEPILOGO R PER SSL (2)'!P13+'RIEPILOGO R PER SSL (2)'!X13+'RIEPILOGO R PER SSL (2)'!AF13+'RIEPILOGO R PER SSL (2)'!AN13</f>
        <v>0</v>
      </c>
      <c r="I13" s="52">
        <f ca="1">+'RIEPILOGO R PER SSL (2)'!I13+'RIEPILOGO R PER SSL (2)'!Q13+'RIEPILOGO R PER SSL (2)'!Y13+'RIEPILOGO R PER SSL (2)'!AG13+'RIEPILOGO R PER SSL (2)'!AO13</f>
        <v>0</v>
      </c>
      <c r="J13" s="52">
        <f ca="1">+'RIEPILOGO R PER SSL (2)'!J13+'RIEPILOGO R PER SSL (2)'!R13+'RIEPILOGO R PER SSL (2)'!Z13+'RIEPILOGO R PER SSL (2)'!AH13+'RIEPILOGO R PER SSL (2)'!AP13</f>
        <v>0</v>
      </c>
      <c r="K13" s="52">
        <f ca="1">+'RIEPILOGO R PER SSL (2)'!K13+'RIEPILOGO R PER SSL (2)'!S13+'RIEPILOGO R PER SSL (2)'!AA13+'RIEPILOGO R PER SSL (2)'!AI13+'RIEPILOGO R PER SSL (2)'!AQ13</f>
        <v>0</v>
      </c>
      <c r="L13" s="52">
        <f t="shared" ca="1" si="0"/>
        <v>0</v>
      </c>
    </row>
    <row r="14" spans="2:12" x14ac:dyDescent="0.25">
      <c r="B14" s="61" t="str">
        <f>IF('A) Piano Finanziario'!A$4="","",'A) Piano Finanziario'!A$4)</f>
        <v>GAL Ternano</v>
      </c>
      <c r="C14" s="61" t="s">
        <v>133</v>
      </c>
      <c r="D14" s="61" t="s">
        <v>134</v>
      </c>
      <c r="E14" s="61" t="s">
        <v>135</v>
      </c>
      <c r="F14" s="52">
        <f ca="1">+'RIEPILOGO R PER SSL (2)'!F14+'RIEPILOGO R PER SSL (2)'!N14+'RIEPILOGO R PER SSL (2)'!V14+'RIEPILOGO R PER SSL (2)'!AD14+'RIEPILOGO R PER SSL (2)'!AL14</f>
        <v>0</v>
      </c>
      <c r="G14" s="52">
        <f ca="1">+'RIEPILOGO R PER SSL (2)'!G14+'RIEPILOGO R PER SSL (2)'!O14+'RIEPILOGO R PER SSL (2)'!W14+'RIEPILOGO R PER SSL (2)'!AE14+'RIEPILOGO R PER SSL (2)'!AM14</f>
        <v>0</v>
      </c>
      <c r="H14" s="52">
        <f ca="1">+'RIEPILOGO R PER SSL (2)'!H14+'RIEPILOGO R PER SSL (2)'!P14+'RIEPILOGO R PER SSL (2)'!X14+'RIEPILOGO R PER SSL (2)'!AF14+'RIEPILOGO R PER SSL (2)'!AN14</f>
        <v>0</v>
      </c>
      <c r="I14" s="52">
        <f ca="1">+'RIEPILOGO R PER SSL (2)'!I14+'RIEPILOGO R PER SSL (2)'!Q14+'RIEPILOGO R PER SSL (2)'!Y14+'RIEPILOGO R PER SSL (2)'!AG14+'RIEPILOGO R PER SSL (2)'!AO14</f>
        <v>0</v>
      </c>
      <c r="J14" s="52">
        <f ca="1">+'RIEPILOGO R PER SSL (2)'!J14+'RIEPILOGO R PER SSL (2)'!R14+'RIEPILOGO R PER SSL (2)'!Z14+'RIEPILOGO R PER SSL (2)'!AH14+'RIEPILOGO R PER SSL (2)'!AP14</f>
        <v>0</v>
      </c>
      <c r="K14" s="52">
        <f ca="1">+'RIEPILOGO R PER SSL (2)'!K14+'RIEPILOGO R PER SSL (2)'!S14+'RIEPILOGO R PER SSL (2)'!AA14+'RIEPILOGO R PER SSL (2)'!AI14+'RIEPILOGO R PER SSL (2)'!AQ14</f>
        <v>0</v>
      </c>
      <c r="L14" s="52">
        <f t="shared" ca="1" si="0"/>
        <v>0</v>
      </c>
    </row>
    <row r="15" spans="2:12" ht="24" x14ac:dyDescent="0.25">
      <c r="B15" s="61" t="str">
        <f>IF('A) Piano Finanziario'!A$4="","",'A) Piano Finanziario'!A$4)</f>
        <v>GAL Ternano</v>
      </c>
      <c r="C15" s="61" t="s">
        <v>136</v>
      </c>
      <c r="D15" s="61" t="s">
        <v>137</v>
      </c>
      <c r="E15" s="61" t="s">
        <v>135</v>
      </c>
      <c r="F15" s="52">
        <f ca="1">+'RIEPILOGO R PER SSL (2)'!F15+'RIEPILOGO R PER SSL (2)'!N15+'RIEPILOGO R PER SSL (2)'!V15+'RIEPILOGO R PER SSL (2)'!AD15+'RIEPILOGO R PER SSL (2)'!AL15</f>
        <v>0</v>
      </c>
      <c r="G15" s="52">
        <f ca="1">+'RIEPILOGO R PER SSL (2)'!G15+'RIEPILOGO R PER SSL (2)'!O15+'RIEPILOGO R PER SSL (2)'!W15+'RIEPILOGO R PER SSL (2)'!AE15+'RIEPILOGO R PER SSL (2)'!AM15</f>
        <v>0</v>
      </c>
      <c r="H15" s="52">
        <f ca="1">+'RIEPILOGO R PER SSL (2)'!H15+'RIEPILOGO R PER SSL (2)'!P15+'RIEPILOGO R PER SSL (2)'!X15+'RIEPILOGO R PER SSL (2)'!AF15+'RIEPILOGO R PER SSL (2)'!AN15</f>
        <v>0</v>
      </c>
      <c r="I15" s="52">
        <f ca="1">+'RIEPILOGO R PER SSL (2)'!I15+'RIEPILOGO R PER SSL (2)'!Q15+'RIEPILOGO R PER SSL (2)'!Y15+'RIEPILOGO R PER SSL (2)'!AG15+'RIEPILOGO R PER SSL (2)'!AO15</f>
        <v>0</v>
      </c>
      <c r="J15" s="52">
        <f ca="1">+'RIEPILOGO R PER SSL (2)'!J15+'RIEPILOGO R PER SSL (2)'!R15+'RIEPILOGO R PER SSL (2)'!Z15+'RIEPILOGO R PER SSL (2)'!AH15+'RIEPILOGO R PER SSL (2)'!AP15</f>
        <v>0</v>
      </c>
      <c r="K15" s="52">
        <f ca="1">+'RIEPILOGO R PER SSL (2)'!K15+'RIEPILOGO R PER SSL (2)'!S15+'RIEPILOGO R PER SSL (2)'!AA15+'RIEPILOGO R PER SSL (2)'!AI15+'RIEPILOGO R PER SSL (2)'!AQ15</f>
        <v>0</v>
      </c>
      <c r="L15" s="52">
        <f t="shared" ca="1" si="0"/>
        <v>0</v>
      </c>
    </row>
    <row r="16" spans="2:12" x14ac:dyDescent="0.25">
      <c r="B16" s="61" t="str">
        <f>IF('A) Piano Finanziario'!A$4="","",'A) Piano Finanziario'!A$4)</f>
        <v>GAL Ternano</v>
      </c>
      <c r="C16" s="61" t="s">
        <v>138</v>
      </c>
      <c r="D16" s="61" t="s">
        <v>139</v>
      </c>
      <c r="E16" s="61" t="s">
        <v>135</v>
      </c>
      <c r="F16" s="52">
        <f ca="1">+'RIEPILOGO R PER SSL (2)'!F16+'RIEPILOGO R PER SSL (2)'!N16+'RIEPILOGO R PER SSL (2)'!V16+'RIEPILOGO R PER SSL (2)'!AD16+'RIEPILOGO R PER SSL (2)'!AL16</f>
        <v>0</v>
      </c>
      <c r="G16" s="52">
        <f ca="1">+'RIEPILOGO R PER SSL (2)'!G16+'RIEPILOGO R PER SSL (2)'!O16+'RIEPILOGO R PER SSL (2)'!W16+'RIEPILOGO R PER SSL (2)'!AE16+'RIEPILOGO R PER SSL (2)'!AM16</f>
        <v>0</v>
      </c>
      <c r="H16" s="52">
        <f ca="1">+'RIEPILOGO R PER SSL (2)'!H16+'RIEPILOGO R PER SSL (2)'!P16+'RIEPILOGO R PER SSL (2)'!X16+'RIEPILOGO R PER SSL (2)'!AF16+'RIEPILOGO R PER SSL (2)'!AN16</f>
        <v>0</v>
      </c>
      <c r="I16" s="52">
        <f ca="1">+'RIEPILOGO R PER SSL (2)'!I16+'RIEPILOGO R PER SSL (2)'!Q16+'RIEPILOGO R PER SSL (2)'!Y16+'RIEPILOGO R PER SSL (2)'!AG16+'RIEPILOGO R PER SSL (2)'!AO16</f>
        <v>0</v>
      </c>
      <c r="J16" s="52">
        <f ca="1">+'RIEPILOGO R PER SSL (2)'!J16+'RIEPILOGO R PER SSL (2)'!R16+'RIEPILOGO R PER SSL (2)'!Z16+'RIEPILOGO R PER SSL (2)'!AH16+'RIEPILOGO R PER SSL (2)'!AP16</f>
        <v>0</v>
      </c>
      <c r="K16" s="52">
        <f ca="1">+'RIEPILOGO R PER SSL (2)'!K16+'RIEPILOGO R PER SSL (2)'!S16+'RIEPILOGO R PER SSL (2)'!AA16+'RIEPILOGO R PER SSL (2)'!AI16+'RIEPILOGO R PER SSL (2)'!AQ16</f>
        <v>0</v>
      </c>
      <c r="L16" s="52">
        <f t="shared" ca="1" si="0"/>
        <v>0</v>
      </c>
    </row>
    <row r="17" spans="2:12" ht="33" customHeight="1" x14ac:dyDescent="0.25">
      <c r="B17" s="61" t="str">
        <f>IF('A) Piano Finanziario'!A$4="","",'A) Piano Finanziario'!A$4)</f>
        <v>GAL Ternano</v>
      </c>
      <c r="C17" s="61" t="s">
        <v>140</v>
      </c>
      <c r="D17" s="61" t="s">
        <v>141</v>
      </c>
      <c r="E17" s="61" t="s">
        <v>135</v>
      </c>
      <c r="F17" s="52">
        <f ca="1">+'RIEPILOGO R PER SSL (2)'!F17+'RIEPILOGO R PER SSL (2)'!N17+'RIEPILOGO R PER SSL (2)'!V17+'RIEPILOGO R PER SSL (2)'!AD17+'RIEPILOGO R PER SSL (2)'!AL17</f>
        <v>0</v>
      </c>
      <c r="G17" s="52">
        <f ca="1">+'RIEPILOGO R PER SSL (2)'!G17+'RIEPILOGO R PER SSL (2)'!O17+'RIEPILOGO R PER SSL (2)'!W17+'RIEPILOGO R PER SSL (2)'!AE17+'RIEPILOGO R PER SSL (2)'!AM17</f>
        <v>0</v>
      </c>
      <c r="H17" s="52">
        <f ca="1">+'RIEPILOGO R PER SSL (2)'!H17+'RIEPILOGO R PER SSL (2)'!P17+'RIEPILOGO R PER SSL (2)'!X17+'RIEPILOGO R PER SSL (2)'!AF17+'RIEPILOGO R PER SSL (2)'!AN17</f>
        <v>0</v>
      </c>
      <c r="I17" s="52">
        <f ca="1">+'RIEPILOGO R PER SSL (2)'!I17+'RIEPILOGO R PER SSL (2)'!Q17+'RIEPILOGO R PER SSL (2)'!Y17+'RIEPILOGO R PER SSL (2)'!AG17+'RIEPILOGO R PER SSL (2)'!AO17</f>
        <v>0</v>
      </c>
      <c r="J17" s="52">
        <f ca="1">+'RIEPILOGO R PER SSL (2)'!J17+'RIEPILOGO R PER SSL (2)'!R17+'RIEPILOGO R PER SSL (2)'!Z17+'RIEPILOGO R PER SSL (2)'!AH17+'RIEPILOGO R PER SSL (2)'!AP17</f>
        <v>0</v>
      </c>
      <c r="K17" s="52">
        <f ca="1">+'RIEPILOGO R PER SSL (2)'!K17+'RIEPILOGO R PER SSL (2)'!S17+'RIEPILOGO R PER SSL (2)'!AA17+'RIEPILOGO R PER SSL (2)'!AI17+'RIEPILOGO R PER SSL (2)'!AQ17</f>
        <v>0</v>
      </c>
      <c r="L17" s="52">
        <f t="shared" ca="1" si="0"/>
        <v>0</v>
      </c>
    </row>
    <row r="18" spans="2:12" ht="43.5" customHeight="1" x14ac:dyDescent="0.25">
      <c r="B18" s="61" t="str">
        <f>IF('A) Piano Finanziario'!A$4="","",'A) Piano Finanziario'!A$4)</f>
        <v>GAL Ternano</v>
      </c>
      <c r="C18" s="61" t="s">
        <v>142</v>
      </c>
      <c r="D18" s="61" t="s">
        <v>143</v>
      </c>
      <c r="E18" s="61" t="s">
        <v>144</v>
      </c>
      <c r="F18" s="52">
        <f ca="1">+'RIEPILOGO R PER SSL (2)'!F18+'RIEPILOGO R PER SSL (2)'!N18+'RIEPILOGO R PER SSL (2)'!V18+'RIEPILOGO R PER SSL (2)'!AD18+'RIEPILOGO R PER SSL (2)'!AL18</f>
        <v>0</v>
      </c>
      <c r="G18" s="52">
        <f ca="1">+'RIEPILOGO R PER SSL (2)'!G18+'RIEPILOGO R PER SSL (2)'!O18+'RIEPILOGO R PER SSL (2)'!W18+'RIEPILOGO R PER SSL (2)'!AE18+'RIEPILOGO R PER SSL (2)'!AM18</f>
        <v>0</v>
      </c>
      <c r="H18" s="52">
        <f ca="1">+'RIEPILOGO R PER SSL (2)'!H18+'RIEPILOGO R PER SSL (2)'!P18+'RIEPILOGO R PER SSL (2)'!X18+'RIEPILOGO R PER SSL (2)'!AF18+'RIEPILOGO R PER SSL (2)'!AN18</f>
        <v>0</v>
      </c>
      <c r="I18" s="52">
        <f ca="1">+'RIEPILOGO R PER SSL (2)'!I18+'RIEPILOGO R PER SSL (2)'!Q18+'RIEPILOGO R PER SSL (2)'!Y18+'RIEPILOGO R PER SSL (2)'!AG18+'RIEPILOGO R PER SSL (2)'!AO18</f>
        <v>0</v>
      </c>
      <c r="J18" s="52">
        <f ca="1">+'RIEPILOGO R PER SSL (2)'!J18+'RIEPILOGO R PER SSL (2)'!R18+'RIEPILOGO R PER SSL (2)'!Z18+'RIEPILOGO R PER SSL (2)'!AH18+'RIEPILOGO R PER SSL (2)'!AP18</f>
        <v>0</v>
      </c>
      <c r="K18" s="52">
        <f ca="1">+'RIEPILOGO R PER SSL (2)'!K18+'RIEPILOGO R PER SSL (2)'!S18+'RIEPILOGO R PER SSL (2)'!AA18+'RIEPILOGO R PER SSL (2)'!AI18+'RIEPILOGO R PER SSL (2)'!AQ18</f>
        <v>0</v>
      </c>
      <c r="L18" s="52">
        <f t="shared" ca="1" si="0"/>
        <v>0</v>
      </c>
    </row>
    <row r="19" spans="2:12" ht="24" x14ac:dyDescent="0.25">
      <c r="B19" s="61" t="str">
        <f>IF('A) Piano Finanziario'!A$4="","",'A) Piano Finanziario'!A$4)</f>
        <v>GAL Ternano</v>
      </c>
      <c r="C19" s="61" t="s">
        <v>145</v>
      </c>
      <c r="D19" s="61" t="s">
        <v>146</v>
      </c>
      <c r="E19" s="61" t="s">
        <v>135</v>
      </c>
      <c r="F19" s="52">
        <f ca="1">+'RIEPILOGO R PER SSL (2)'!F19+'RIEPILOGO R PER SSL (2)'!N19+'RIEPILOGO R PER SSL (2)'!V19+'RIEPILOGO R PER SSL (2)'!AD19+'RIEPILOGO R PER SSL (2)'!AL19</f>
        <v>0</v>
      </c>
      <c r="G19" s="52">
        <f ca="1">+'RIEPILOGO R PER SSL (2)'!G19+'RIEPILOGO R PER SSL (2)'!O19+'RIEPILOGO R PER SSL (2)'!W19+'RIEPILOGO R PER SSL (2)'!AE19+'RIEPILOGO R PER SSL (2)'!AM19</f>
        <v>0</v>
      </c>
      <c r="H19" s="52">
        <f ca="1">+'RIEPILOGO R PER SSL (2)'!H19+'RIEPILOGO R PER SSL (2)'!P19+'RIEPILOGO R PER SSL (2)'!X19+'RIEPILOGO R PER SSL (2)'!AF19+'RIEPILOGO R PER SSL (2)'!AN19</f>
        <v>0</v>
      </c>
      <c r="I19" s="52">
        <f ca="1">+'RIEPILOGO R PER SSL (2)'!I19+'RIEPILOGO R PER SSL (2)'!Q19+'RIEPILOGO R PER SSL (2)'!Y19+'RIEPILOGO R PER SSL (2)'!AG19+'RIEPILOGO R PER SSL (2)'!AO19</f>
        <v>0</v>
      </c>
      <c r="J19" s="52">
        <f ca="1">+'RIEPILOGO R PER SSL (2)'!J19+'RIEPILOGO R PER SSL (2)'!R19+'RIEPILOGO R PER SSL (2)'!Z19+'RIEPILOGO R PER SSL (2)'!AH19+'RIEPILOGO R PER SSL (2)'!AP19</f>
        <v>0</v>
      </c>
      <c r="K19" s="52">
        <f ca="1">+'RIEPILOGO R PER SSL (2)'!K19+'RIEPILOGO R PER SSL (2)'!S19+'RIEPILOGO R PER SSL (2)'!AA19+'RIEPILOGO R PER SSL (2)'!AI19+'RIEPILOGO R PER SSL (2)'!AQ19</f>
        <v>0</v>
      </c>
      <c r="L19" s="52">
        <f t="shared" ca="1" si="0"/>
        <v>0</v>
      </c>
    </row>
    <row r="20" spans="2:12" ht="54" customHeight="1" x14ac:dyDescent="0.25">
      <c r="B20" s="61" t="str">
        <f>IF('A) Piano Finanziario'!A$4="","",'A) Piano Finanziario'!A$4)</f>
        <v>GAL Ternano</v>
      </c>
      <c r="C20" s="61" t="s">
        <v>147</v>
      </c>
      <c r="D20" s="61" t="s">
        <v>148</v>
      </c>
      <c r="E20" s="53" t="s">
        <v>108</v>
      </c>
      <c r="F20" s="52">
        <f ca="1">+'RIEPILOGO R PER SSL (2)'!F20+'RIEPILOGO R PER SSL (2)'!N20+'RIEPILOGO R PER SSL (2)'!V20+'RIEPILOGO R PER SSL (2)'!AD20+'RIEPILOGO R PER SSL (2)'!AL20</f>
        <v>0</v>
      </c>
      <c r="G20" s="52">
        <f ca="1">+'RIEPILOGO R PER SSL (2)'!G20+'RIEPILOGO R PER SSL (2)'!O20+'RIEPILOGO R PER SSL (2)'!W20+'RIEPILOGO R PER SSL (2)'!AE20+'RIEPILOGO R PER SSL (2)'!AM20</f>
        <v>0</v>
      </c>
      <c r="H20" s="52">
        <f ca="1">+'RIEPILOGO R PER SSL (2)'!H20+'RIEPILOGO R PER SSL (2)'!P20+'RIEPILOGO R PER SSL (2)'!X20+'RIEPILOGO R PER SSL (2)'!AF20+'RIEPILOGO R PER SSL (2)'!AN20</f>
        <v>0</v>
      </c>
      <c r="I20" s="52">
        <f ca="1">+'RIEPILOGO R PER SSL (2)'!I20+'RIEPILOGO R PER SSL (2)'!Q20+'RIEPILOGO R PER SSL (2)'!Y20+'RIEPILOGO R PER SSL (2)'!AG20+'RIEPILOGO R PER SSL (2)'!AO20</f>
        <v>0</v>
      </c>
      <c r="J20" s="52">
        <f ca="1">+'RIEPILOGO R PER SSL (2)'!J20+'RIEPILOGO R PER SSL (2)'!R20+'RIEPILOGO R PER SSL (2)'!Z20+'RIEPILOGO R PER SSL (2)'!AH20+'RIEPILOGO R PER SSL (2)'!AP20</f>
        <v>0</v>
      </c>
      <c r="K20" s="52">
        <f ca="1">+'RIEPILOGO R PER SSL (2)'!K20+'RIEPILOGO R PER SSL (2)'!S20+'RIEPILOGO R PER SSL (2)'!AA20+'RIEPILOGO R PER SSL (2)'!AI20+'RIEPILOGO R PER SSL (2)'!AQ20</f>
        <v>0</v>
      </c>
      <c r="L20" s="52">
        <f t="shared" ca="1" si="0"/>
        <v>0</v>
      </c>
    </row>
    <row r="21" spans="2:12" ht="24" x14ac:dyDescent="0.25">
      <c r="B21" s="61" t="str">
        <f>IF('A) Piano Finanziario'!A$4="","",'A) Piano Finanziario'!A$4)</f>
        <v>GAL Ternano</v>
      </c>
      <c r="C21" s="61" t="s">
        <v>149</v>
      </c>
      <c r="D21" s="61" t="s">
        <v>150</v>
      </c>
      <c r="E21" s="53" t="s">
        <v>151</v>
      </c>
      <c r="F21" s="52">
        <f ca="1">+'RIEPILOGO R PER SSL (2)'!F21+'RIEPILOGO R PER SSL (2)'!N21+'RIEPILOGO R PER SSL (2)'!V21+'RIEPILOGO R PER SSL (2)'!AD21+'RIEPILOGO R PER SSL (2)'!AL21</f>
        <v>0</v>
      </c>
      <c r="G21" s="52">
        <f ca="1">+'RIEPILOGO R PER SSL (2)'!G21+'RIEPILOGO R PER SSL (2)'!O21+'RIEPILOGO R PER SSL (2)'!W21+'RIEPILOGO R PER SSL (2)'!AE21+'RIEPILOGO R PER SSL (2)'!AM21</f>
        <v>0</v>
      </c>
      <c r="H21" s="52">
        <f ca="1">+'RIEPILOGO R PER SSL (2)'!H21+'RIEPILOGO R PER SSL (2)'!P21+'RIEPILOGO R PER SSL (2)'!X21+'RIEPILOGO R PER SSL (2)'!AF21+'RIEPILOGO R PER SSL (2)'!AN21</f>
        <v>0</v>
      </c>
      <c r="I21" s="52">
        <f ca="1">+'RIEPILOGO R PER SSL (2)'!I21+'RIEPILOGO R PER SSL (2)'!Q21+'RIEPILOGO R PER SSL (2)'!Y21+'RIEPILOGO R PER SSL (2)'!AG21+'RIEPILOGO R PER SSL (2)'!AO21</f>
        <v>0</v>
      </c>
      <c r="J21" s="52">
        <f ca="1">+'RIEPILOGO R PER SSL (2)'!J21+'RIEPILOGO R PER SSL (2)'!R21+'RIEPILOGO R PER SSL (2)'!Z21+'RIEPILOGO R PER SSL (2)'!AH21+'RIEPILOGO R PER SSL (2)'!AP21</f>
        <v>0</v>
      </c>
      <c r="K21" s="52">
        <f ca="1">+'RIEPILOGO R PER SSL (2)'!K21+'RIEPILOGO R PER SSL (2)'!S21+'RIEPILOGO R PER SSL (2)'!AA21+'RIEPILOGO R PER SSL (2)'!AI21+'RIEPILOGO R PER SSL (2)'!AQ21</f>
        <v>0</v>
      </c>
      <c r="L21" s="52">
        <f t="shared" ca="1" si="0"/>
        <v>0</v>
      </c>
    </row>
    <row r="22" spans="2:12" x14ac:dyDescent="0.25">
      <c r="B22" s="61" t="str">
        <f>IF('A) Piano Finanziario'!A$4="","",'A) Piano Finanziario'!A$4)</f>
        <v>GAL Ternano</v>
      </c>
      <c r="C22" s="61" t="s">
        <v>152</v>
      </c>
      <c r="D22" s="61" t="s">
        <v>153</v>
      </c>
      <c r="E22" s="53" t="s">
        <v>108</v>
      </c>
      <c r="F22" s="52">
        <f ca="1">+'RIEPILOGO R PER SSL (2)'!F22+'RIEPILOGO R PER SSL (2)'!N22+'RIEPILOGO R PER SSL (2)'!V22+'RIEPILOGO R PER SSL (2)'!AD22+'RIEPILOGO R PER SSL (2)'!AL22</f>
        <v>0</v>
      </c>
      <c r="G22" s="52">
        <f ca="1">+'RIEPILOGO R PER SSL (2)'!G22+'RIEPILOGO R PER SSL (2)'!O22+'RIEPILOGO R PER SSL (2)'!W22+'RIEPILOGO R PER SSL (2)'!AE22+'RIEPILOGO R PER SSL (2)'!AM22</f>
        <v>0</v>
      </c>
      <c r="H22" s="52">
        <f ca="1">+'RIEPILOGO R PER SSL (2)'!H22+'RIEPILOGO R PER SSL (2)'!P22+'RIEPILOGO R PER SSL (2)'!X22+'RIEPILOGO R PER SSL (2)'!AF22+'RIEPILOGO R PER SSL (2)'!AN22</f>
        <v>0</v>
      </c>
      <c r="I22" s="52">
        <f ca="1">+'RIEPILOGO R PER SSL (2)'!I22+'RIEPILOGO R PER SSL (2)'!Q22+'RIEPILOGO R PER SSL (2)'!Y22+'RIEPILOGO R PER SSL (2)'!AG22+'RIEPILOGO R PER SSL (2)'!AO22</f>
        <v>0</v>
      </c>
      <c r="J22" s="52">
        <f ca="1">+'RIEPILOGO R PER SSL (2)'!J22+'RIEPILOGO R PER SSL (2)'!R22+'RIEPILOGO R PER SSL (2)'!Z22+'RIEPILOGO R PER SSL (2)'!AH22+'RIEPILOGO R PER SSL (2)'!AP22</f>
        <v>0</v>
      </c>
      <c r="K22" s="52">
        <f ca="1">+'RIEPILOGO R PER SSL (2)'!K22+'RIEPILOGO R PER SSL (2)'!S22+'RIEPILOGO R PER SSL (2)'!AA22+'RIEPILOGO R PER SSL (2)'!AI22+'RIEPILOGO R PER SSL (2)'!AQ22</f>
        <v>0</v>
      </c>
      <c r="L22" s="52">
        <f t="shared" ca="1" si="0"/>
        <v>0</v>
      </c>
    </row>
  </sheetData>
  <mergeCells count="3">
    <mergeCell ref="C3:D3"/>
    <mergeCell ref="C2:E2"/>
    <mergeCell ref="B1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B2:L23"/>
  <sheetViews>
    <sheetView zoomScale="70" zoomScaleNormal="70" workbookViewId="0">
      <selection activeCell="C4" sqref="C4:E4"/>
    </sheetView>
  </sheetViews>
  <sheetFormatPr defaultRowHeight="15" x14ac:dyDescent="0.25"/>
  <cols>
    <col min="2" max="2" width="16.7109375" customWidth="1"/>
    <col min="4" max="4" width="21.5703125" customWidth="1"/>
    <col min="5" max="5" width="23.28515625" customWidth="1"/>
    <col min="6" max="12" width="20.7109375" customWidth="1"/>
  </cols>
  <sheetData>
    <row r="2" spans="2:12" ht="14.25" customHeight="1" x14ac:dyDescent="0.25">
      <c r="B2" s="232" t="s">
        <v>100</v>
      </c>
      <c r="C2" s="240" t="s">
        <v>101</v>
      </c>
      <c r="D2" s="241"/>
      <c r="E2" s="242"/>
      <c r="F2" s="64">
        <v>2024</v>
      </c>
      <c r="G2" s="64">
        <v>2025</v>
      </c>
      <c r="H2" s="64">
        <v>2026</v>
      </c>
      <c r="I2" s="64">
        <v>2027</v>
      </c>
      <c r="J2" s="64">
        <v>2028</v>
      </c>
      <c r="K2" s="64">
        <v>2029</v>
      </c>
      <c r="L2" s="51" t="s">
        <v>102</v>
      </c>
    </row>
    <row r="3" spans="2:12" x14ac:dyDescent="0.25">
      <c r="B3" s="233"/>
      <c r="C3" s="234" t="s">
        <v>103</v>
      </c>
      <c r="D3" s="234"/>
      <c r="E3" s="235"/>
      <c r="F3" s="65">
        <f>SUMIFS('A) Piano Finanziario'!T4:T39,'A) Piano Finanziario'!$F$4:$F$39,"&lt;&gt;Gestione SSL (B1)",'A) Piano Finanziario'!$F$4:$F$39, "&lt;&gt;Animazione SSL (B2)",'A) Piano Finanziario'!$F$4:$F$39, "&lt;&gt;Gestione e animazione (B1 + B2)")</f>
        <v>0</v>
      </c>
      <c r="G3" s="65">
        <f>SUMIFS('A) Piano Finanziario'!U4:U39,'A) Piano Finanziario'!$F$4:$F$39,"&lt;&gt;Gestione SSL (B1)",'A) Piano Finanziario'!$F$4:$F$39, "&lt;&gt;Animazione SSL (B2)",'A) Piano Finanziario'!$F$4:$F$39, "&lt;&gt;Gestione e animazione (B1 + B2)")</f>
        <v>0</v>
      </c>
      <c r="H3" s="65">
        <f>SUMIFS('A) Piano Finanziario'!V4:V39,'A) Piano Finanziario'!$F$4:$F$39,"&lt;&gt;Gestione SSL (B1)",'A) Piano Finanziario'!$F$4:$F$39, "&lt;&gt;Animazione SSL (B2)",'A) Piano Finanziario'!$F$4:$F$39, "&lt;&gt;Gestione e animazione (B1 + B2)")</f>
        <v>274000</v>
      </c>
      <c r="I3" s="65">
        <f>SUMIFS('A) Piano Finanziario'!W4:W39,'A) Piano Finanziario'!$F$4:$F$39,"&lt;&gt;Gestione SSL (B1)",'A) Piano Finanziario'!$F$4:$F$39, "&lt;&gt;Animazione SSL (B2)",'A) Piano Finanziario'!$F$4:$F$39, "&lt;&gt;Gestione e animazione (B1 + B2)")</f>
        <v>911200</v>
      </c>
      <c r="J3" s="65">
        <f>SUMIFS('A) Piano Finanziario'!X4:X39,'A) Piano Finanziario'!$F$4:$F$39,"&lt;&gt;Gestione SSL (B1)",'A) Piano Finanziario'!$F$4:$F$39, "&lt;&gt;Animazione SSL (B2)",'A) Piano Finanziario'!$F$4:$F$39, "&lt;&gt;Gestione e animazione (B1 + B2)")</f>
        <v>2039000</v>
      </c>
      <c r="K3" s="65">
        <f>SUMIFS('A) Piano Finanziario'!Y4:Y39,'A) Piano Finanziario'!$F$4:$F$39,"&lt;&gt;Gestione SSL (B1)",'A) Piano Finanziario'!$F$4:$F$39, "&lt;&gt;Animazione SSL (B2)",'A) Piano Finanziario'!$F$4:$F$39, "&lt;&gt;Gestione e animazione (B1 + B2)")</f>
        <v>1519254.37</v>
      </c>
      <c r="L3" s="65">
        <f>SUM(F3:K3)</f>
        <v>4743454.37</v>
      </c>
    </row>
    <row r="4" spans="2:12" ht="14.65" customHeight="1" x14ac:dyDescent="0.25">
      <c r="B4" s="233"/>
      <c r="C4" s="236" t="s">
        <v>104</v>
      </c>
      <c r="D4" s="236"/>
      <c r="E4" s="141" t="s">
        <v>105</v>
      </c>
      <c r="F4" s="237"/>
      <c r="G4" s="238"/>
      <c r="H4" s="238"/>
      <c r="I4" s="238"/>
      <c r="J4" s="238"/>
      <c r="K4" s="238"/>
      <c r="L4" s="239"/>
    </row>
    <row r="5" spans="2:12" ht="24" x14ac:dyDescent="0.25">
      <c r="B5" s="61" t="str">
        <f>IF('A) Piano Finanziario'!A$4="","",'A) Piano Finanziario'!A$4)</f>
        <v>GAL Ternano</v>
      </c>
      <c r="C5" s="61" t="s">
        <v>106</v>
      </c>
      <c r="D5" s="53" t="s">
        <v>107</v>
      </c>
      <c r="E5" s="53" t="s">
        <v>108</v>
      </c>
      <c r="F5" s="52"/>
      <c r="G5" s="52"/>
      <c r="H5" s="52"/>
      <c r="I5" s="52"/>
      <c r="J5" s="52"/>
      <c r="K5" s="52"/>
      <c r="L5" s="52">
        <f>SUM(F5:K5)</f>
        <v>0</v>
      </c>
    </row>
    <row r="6" spans="2:12" ht="24" x14ac:dyDescent="0.25">
      <c r="B6" s="61" t="str">
        <f>IF('A) Piano Finanziario'!A$4="","",'A) Piano Finanziario'!A$4)</f>
        <v>GAL Ternano</v>
      </c>
      <c r="C6" s="61" t="s">
        <v>109</v>
      </c>
      <c r="D6" s="53" t="s">
        <v>110</v>
      </c>
      <c r="E6" s="53" t="s">
        <v>111</v>
      </c>
      <c r="F6" s="52"/>
      <c r="G6" s="52"/>
      <c r="H6" s="52"/>
      <c r="I6" s="52"/>
      <c r="J6" s="52"/>
      <c r="K6" s="52"/>
      <c r="L6" s="52">
        <f t="shared" ref="L6:L23" si="0">SUM(F6:K6)</f>
        <v>0</v>
      </c>
    </row>
    <row r="7" spans="2:12" ht="24" x14ac:dyDescent="0.25">
      <c r="B7" s="61" t="str">
        <f>IF('A) Piano Finanziario'!A$4="","",'A) Piano Finanziario'!A$4)</f>
        <v>GAL Ternano</v>
      </c>
      <c r="C7" s="61" t="s">
        <v>112</v>
      </c>
      <c r="D7" s="53" t="s">
        <v>113</v>
      </c>
      <c r="E7" s="53" t="s">
        <v>114</v>
      </c>
      <c r="F7" s="52"/>
      <c r="G7" s="52"/>
      <c r="H7" s="52"/>
      <c r="I7" s="52"/>
      <c r="J7" s="52"/>
      <c r="K7" s="52"/>
      <c r="L7" s="52">
        <f t="shared" si="0"/>
        <v>0</v>
      </c>
    </row>
    <row r="8" spans="2:12" x14ac:dyDescent="0.25">
      <c r="B8" s="61" t="str">
        <f>IF('A) Piano Finanziario'!A$4="","",'A) Piano Finanziario'!A$4)</f>
        <v>GAL Ternano</v>
      </c>
      <c r="C8" s="61" t="s">
        <v>115</v>
      </c>
      <c r="D8" s="53" t="s">
        <v>116</v>
      </c>
      <c r="E8" s="53" t="s">
        <v>108</v>
      </c>
      <c r="F8" s="52"/>
      <c r="G8" s="52"/>
      <c r="H8" s="52"/>
      <c r="I8" s="52"/>
      <c r="J8" s="52"/>
      <c r="K8" s="52"/>
      <c r="L8" s="52">
        <f t="shared" si="0"/>
        <v>0</v>
      </c>
    </row>
    <row r="9" spans="2:12" ht="24" x14ac:dyDescent="0.25">
      <c r="B9" s="61" t="str">
        <f>IF('A) Piano Finanziario'!A$4="","",'A) Piano Finanziario'!A$4)</f>
        <v>GAL Ternano</v>
      </c>
      <c r="C9" s="61" t="s">
        <v>117</v>
      </c>
      <c r="D9" s="53" t="s">
        <v>118</v>
      </c>
      <c r="E9" s="53" t="s">
        <v>108</v>
      </c>
      <c r="F9" s="52"/>
      <c r="G9" s="52"/>
      <c r="H9" s="52"/>
      <c r="I9" s="52"/>
      <c r="J9" s="52"/>
      <c r="K9" s="52"/>
      <c r="L9" s="52">
        <f t="shared" si="0"/>
        <v>0</v>
      </c>
    </row>
    <row r="10" spans="2:12" ht="36" x14ac:dyDescent="0.25">
      <c r="B10" s="61" t="str">
        <f>IF('A) Piano Finanziario'!A$4="","",'A) Piano Finanziario'!A$4)</f>
        <v>GAL Ternano</v>
      </c>
      <c r="C10" s="61" t="s">
        <v>119</v>
      </c>
      <c r="D10" s="53" t="s">
        <v>120</v>
      </c>
      <c r="E10" s="53" t="s">
        <v>108</v>
      </c>
      <c r="F10" s="52"/>
      <c r="G10" s="52"/>
      <c r="H10" s="52"/>
      <c r="I10" s="52"/>
      <c r="J10" s="52"/>
      <c r="K10" s="52"/>
      <c r="L10" s="52">
        <f t="shared" si="0"/>
        <v>0</v>
      </c>
    </row>
    <row r="11" spans="2:12" ht="24" x14ac:dyDescent="0.25">
      <c r="B11" s="61" t="str">
        <f>IF('A) Piano Finanziario'!A$4="","",'A) Piano Finanziario'!A$4)</f>
        <v>GAL Ternano</v>
      </c>
      <c r="C11" s="61" t="s">
        <v>121</v>
      </c>
      <c r="D11" s="53" t="s">
        <v>122</v>
      </c>
      <c r="E11" s="53" t="s">
        <v>123</v>
      </c>
      <c r="F11" s="52"/>
      <c r="G11" s="52"/>
      <c r="H11" s="52"/>
      <c r="I11" s="52"/>
      <c r="J11" s="52"/>
      <c r="K11" s="52"/>
      <c r="L11" s="52">
        <f t="shared" si="0"/>
        <v>0</v>
      </c>
    </row>
    <row r="12" spans="2:12" ht="48" x14ac:dyDescent="0.25">
      <c r="B12" s="61" t="str">
        <f>IF('A) Piano Finanziario'!A$4="","",'A) Piano Finanziario'!A$4)</f>
        <v>GAL Ternano</v>
      </c>
      <c r="C12" s="61" t="s">
        <v>124</v>
      </c>
      <c r="D12" s="53" t="s">
        <v>125</v>
      </c>
      <c r="E12" s="53" t="s">
        <v>126</v>
      </c>
      <c r="F12" s="52"/>
      <c r="G12" s="52"/>
      <c r="H12" s="52"/>
      <c r="I12" s="52"/>
      <c r="J12" s="52"/>
      <c r="K12" s="52"/>
      <c r="L12" s="52">
        <f t="shared" si="0"/>
        <v>0</v>
      </c>
    </row>
    <row r="13" spans="2:12" ht="48" x14ac:dyDescent="0.25">
      <c r="B13" s="61" t="str">
        <f>IF('A) Piano Finanziario'!A$4="","",'A) Piano Finanziario'!A$4)</f>
        <v>GAL Ternano</v>
      </c>
      <c r="C13" s="61" t="s">
        <v>127</v>
      </c>
      <c r="D13" s="53" t="s">
        <v>128</v>
      </c>
      <c r="E13" s="53" t="s">
        <v>129</v>
      </c>
      <c r="F13" s="52"/>
      <c r="G13" s="52"/>
      <c r="H13" s="52"/>
      <c r="I13" s="52"/>
      <c r="J13" s="52"/>
      <c r="K13" s="52"/>
      <c r="L13" s="52">
        <f t="shared" si="0"/>
        <v>0</v>
      </c>
    </row>
    <row r="14" spans="2:12" ht="48" customHeight="1" x14ac:dyDescent="0.25">
      <c r="B14" s="61" t="str">
        <f>IF('A) Piano Finanziario'!A$4="","",'A) Piano Finanziario'!A$4)</f>
        <v>GAL Ternano</v>
      </c>
      <c r="C14" s="61" t="s">
        <v>130</v>
      </c>
      <c r="D14" s="61" t="s">
        <v>131</v>
      </c>
      <c r="E14" s="53" t="s">
        <v>132</v>
      </c>
      <c r="F14" s="52"/>
      <c r="G14" s="52"/>
      <c r="H14" s="52"/>
      <c r="I14" s="52"/>
      <c r="J14" s="52"/>
      <c r="K14" s="52"/>
      <c r="L14" s="52">
        <f t="shared" si="0"/>
        <v>0</v>
      </c>
    </row>
    <row r="15" spans="2:12" x14ac:dyDescent="0.25">
      <c r="B15" s="61" t="str">
        <f>IF('A) Piano Finanziario'!A$4="","",'A) Piano Finanziario'!A$4)</f>
        <v>GAL Ternano</v>
      </c>
      <c r="C15" s="61" t="s">
        <v>133</v>
      </c>
      <c r="D15" s="61" t="s">
        <v>134</v>
      </c>
      <c r="E15" s="61" t="s">
        <v>135</v>
      </c>
      <c r="F15" s="52"/>
      <c r="G15" s="52"/>
      <c r="H15" s="52"/>
      <c r="I15" s="52"/>
      <c r="J15" s="52"/>
      <c r="K15" s="52"/>
      <c r="L15" s="52">
        <f t="shared" si="0"/>
        <v>0</v>
      </c>
    </row>
    <row r="16" spans="2:12" ht="24" x14ac:dyDescent="0.25">
      <c r="B16" s="61" t="str">
        <f>IF('A) Piano Finanziario'!A$4="","",'A) Piano Finanziario'!A$4)</f>
        <v>GAL Ternano</v>
      </c>
      <c r="C16" s="61" t="s">
        <v>136</v>
      </c>
      <c r="D16" s="61" t="s">
        <v>137</v>
      </c>
      <c r="E16" s="61" t="s">
        <v>135</v>
      </c>
      <c r="F16" s="52"/>
      <c r="G16" s="52"/>
      <c r="H16" s="52"/>
      <c r="I16" s="52"/>
      <c r="J16" s="52"/>
      <c r="K16" s="52"/>
      <c r="L16" s="52">
        <f t="shared" si="0"/>
        <v>0</v>
      </c>
    </row>
    <row r="17" spans="2:12" x14ac:dyDescent="0.25">
      <c r="B17" s="61" t="str">
        <f>IF('A) Piano Finanziario'!A$4="","",'A) Piano Finanziario'!A$4)</f>
        <v>GAL Ternano</v>
      </c>
      <c r="C17" s="61" t="s">
        <v>138</v>
      </c>
      <c r="D17" s="61" t="s">
        <v>139</v>
      </c>
      <c r="E17" s="61" t="s">
        <v>135</v>
      </c>
      <c r="F17" s="52"/>
      <c r="G17" s="52"/>
      <c r="H17" s="52"/>
      <c r="I17" s="52"/>
      <c r="J17" s="52"/>
      <c r="K17" s="52"/>
      <c r="L17" s="52">
        <f t="shared" si="0"/>
        <v>0</v>
      </c>
    </row>
    <row r="18" spans="2:12" ht="33" customHeight="1" x14ac:dyDescent="0.25">
      <c r="B18" s="61" t="str">
        <f>IF('A) Piano Finanziario'!A$4="","",'A) Piano Finanziario'!A$4)</f>
        <v>GAL Ternano</v>
      </c>
      <c r="C18" s="61" t="s">
        <v>140</v>
      </c>
      <c r="D18" s="61" t="s">
        <v>141</v>
      </c>
      <c r="E18" s="61" t="s">
        <v>135</v>
      </c>
      <c r="F18" s="52"/>
      <c r="G18" s="52"/>
      <c r="H18" s="52"/>
      <c r="I18" s="52"/>
      <c r="J18" s="52"/>
      <c r="K18" s="52"/>
      <c r="L18" s="52">
        <f t="shared" si="0"/>
        <v>0</v>
      </c>
    </row>
    <row r="19" spans="2:12" ht="43.5" customHeight="1" x14ac:dyDescent="0.25">
      <c r="B19" s="61" t="str">
        <f>IF('A) Piano Finanziario'!A$4="","",'A) Piano Finanziario'!A$4)</f>
        <v>GAL Ternano</v>
      </c>
      <c r="C19" s="61" t="s">
        <v>142</v>
      </c>
      <c r="D19" s="61" t="s">
        <v>143</v>
      </c>
      <c r="E19" s="61" t="s">
        <v>144</v>
      </c>
      <c r="F19" s="52"/>
      <c r="G19" s="52"/>
      <c r="H19" s="52"/>
      <c r="I19" s="52"/>
      <c r="J19" s="52"/>
      <c r="K19" s="52"/>
      <c r="L19" s="52">
        <f t="shared" si="0"/>
        <v>0</v>
      </c>
    </row>
    <row r="20" spans="2:12" ht="24" x14ac:dyDescent="0.25">
      <c r="B20" s="61" t="str">
        <f>IF('A) Piano Finanziario'!A$4="","",'A) Piano Finanziario'!A$4)</f>
        <v>GAL Ternano</v>
      </c>
      <c r="C20" s="61" t="s">
        <v>145</v>
      </c>
      <c r="D20" s="61" t="s">
        <v>146</v>
      </c>
      <c r="E20" s="61" t="s">
        <v>135</v>
      </c>
      <c r="F20" s="52"/>
      <c r="G20" s="52"/>
      <c r="H20" s="52"/>
      <c r="I20" s="52"/>
      <c r="J20" s="52"/>
      <c r="K20" s="52"/>
      <c r="L20" s="52">
        <f t="shared" si="0"/>
        <v>0</v>
      </c>
    </row>
    <row r="21" spans="2:12" ht="54" customHeight="1" x14ac:dyDescent="0.25">
      <c r="B21" s="61" t="str">
        <f>IF('A) Piano Finanziario'!A$4="","",'A) Piano Finanziario'!A$4)</f>
        <v>GAL Ternano</v>
      </c>
      <c r="C21" s="61" t="s">
        <v>147</v>
      </c>
      <c r="D21" s="61" t="s">
        <v>148</v>
      </c>
      <c r="E21" s="53" t="s">
        <v>108</v>
      </c>
      <c r="F21" s="52"/>
      <c r="G21" s="52"/>
      <c r="H21" s="52"/>
      <c r="I21" s="52"/>
      <c r="J21" s="52"/>
      <c r="K21" s="52"/>
      <c r="L21" s="52">
        <f t="shared" si="0"/>
        <v>0</v>
      </c>
    </row>
    <row r="22" spans="2:12" ht="24" x14ac:dyDescent="0.25">
      <c r="B22" s="61" t="str">
        <f>IF('A) Piano Finanziario'!A$4="","",'A) Piano Finanziario'!A$4)</f>
        <v>GAL Ternano</v>
      </c>
      <c r="C22" s="61" t="s">
        <v>149</v>
      </c>
      <c r="D22" s="61" t="s">
        <v>150</v>
      </c>
      <c r="E22" s="53" t="s">
        <v>151</v>
      </c>
      <c r="F22" s="52"/>
      <c r="G22" s="52"/>
      <c r="H22" s="52"/>
      <c r="I22" s="52"/>
      <c r="J22" s="52"/>
      <c r="K22" s="52"/>
      <c r="L22" s="52">
        <f t="shared" si="0"/>
        <v>0</v>
      </c>
    </row>
    <row r="23" spans="2:12" x14ac:dyDescent="0.25">
      <c r="B23" s="61" t="str">
        <f>IF('A) Piano Finanziario'!A$4="","",'A) Piano Finanziario'!A$4)</f>
        <v>GAL Ternano</v>
      </c>
      <c r="C23" s="61" t="s">
        <v>152</v>
      </c>
      <c r="D23" s="61" t="s">
        <v>153</v>
      </c>
      <c r="E23" s="53" t="s">
        <v>108</v>
      </c>
      <c r="F23" s="52"/>
      <c r="G23" s="52"/>
      <c r="H23" s="52"/>
      <c r="I23" s="52"/>
      <c r="J23" s="52"/>
      <c r="K23" s="52"/>
      <c r="L23" s="52">
        <f t="shared" si="0"/>
        <v>0</v>
      </c>
    </row>
  </sheetData>
  <protectedRanges>
    <protectedRange sqref="B2:E23" name="Intervallo1"/>
  </protectedRanges>
  <mergeCells count="5">
    <mergeCell ref="B2:B4"/>
    <mergeCell ref="C3:E3"/>
    <mergeCell ref="C4:D4"/>
    <mergeCell ref="F4:L4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C24"/>
  <sheetViews>
    <sheetView workbookViewId="0">
      <selection activeCell="F5" sqref="F5"/>
    </sheetView>
  </sheetViews>
  <sheetFormatPr defaultColWidth="8.7109375" defaultRowHeight="16.899999999999999" customHeight="1" x14ac:dyDescent="0.25"/>
  <cols>
    <col min="1" max="2" width="32.7109375" style="112" customWidth="1"/>
    <col min="3" max="3" width="32.7109375" style="115" customWidth="1"/>
    <col min="4" max="16384" width="8.7109375" style="115"/>
  </cols>
  <sheetData>
    <row r="1" spans="1:3" ht="16.899999999999999" customHeight="1" x14ac:dyDescent="0.25">
      <c r="A1" s="115"/>
      <c r="B1" s="111"/>
    </row>
    <row r="2" spans="1:3" ht="16.899999999999999" customHeight="1" x14ac:dyDescent="0.25">
      <c r="A2" s="243" t="s">
        <v>726</v>
      </c>
      <c r="B2" s="244"/>
      <c r="C2" s="244"/>
    </row>
    <row r="3" spans="1:3" ht="16.899999999999999" customHeight="1" x14ac:dyDescent="0.25">
      <c r="A3" s="113" t="s">
        <v>7</v>
      </c>
      <c r="B3" s="114" t="s">
        <v>8</v>
      </c>
      <c r="C3" s="114" t="s">
        <v>9</v>
      </c>
    </row>
    <row r="4" spans="1:3" ht="16.899999999999999" customHeight="1" x14ac:dyDescent="0.25">
      <c r="A4" s="46" t="s">
        <v>10</v>
      </c>
      <c r="B4" s="47" t="s">
        <v>11</v>
      </c>
      <c r="C4" s="48" t="s">
        <v>12</v>
      </c>
    </row>
    <row r="5" spans="1:3" ht="16.899999999999999" customHeight="1" x14ac:dyDescent="0.25">
      <c r="A5" s="46" t="s">
        <v>13</v>
      </c>
      <c r="B5" s="47" t="s">
        <v>14</v>
      </c>
      <c r="C5" s="48" t="s">
        <v>15</v>
      </c>
    </row>
    <row r="6" spans="1:3" ht="16.899999999999999" customHeight="1" x14ac:dyDescent="0.25">
      <c r="A6" s="46" t="s">
        <v>16</v>
      </c>
      <c r="B6" s="47" t="s">
        <v>17</v>
      </c>
      <c r="C6" s="48" t="s">
        <v>18</v>
      </c>
    </row>
    <row r="7" spans="1:3" ht="16.899999999999999" customHeight="1" x14ac:dyDescent="0.25">
      <c r="A7" s="46" t="s">
        <v>19</v>
      </c>
      <c r="B7" s="47" t="s">
        <v>20</v>
      </c>
      <c r="C7" s="48" t="s">
        <v>21</v>
      </c>
    </row>
    <row r="8" spans="1:3" ht="16.899999999999999" customHeight="1" x14ac:dyDescent="0.25">
      <c r="A8" s="46" t="s">
        <v>22</v>
      </c>
      <c r="B8" s="47" t="s">
        <v>23</v>
      </c>
      <c r="C8" s="48" t="s">
        <v>24</v>
      </c>
    </row>
    <row r="9" spans="1:3" ht="16.899999999999999" customHeight="1" x14ac:dyDescent="0.25">
      <c r="A9" s="46" t="s">
        <v>25</v>
      </c>
      <c r="B9" s="47" t="s">
        <v>26</v>
      </c>
      <c r="C9" s="48" t="s">
        <v>27</v>
      </c>
    </row>
    <row r="10" spans="1:3" ht="16.899999999999999" customHeight="1" x14ac:dyDescent="0.25">
      <c r="A10" s="46" t="s">
        <v>28</v>
      </c>
      <c r="B10" s="47" t="s">
        <v>29</v>
      </c>
      <c r="C10" s="48" t="s">
        <v>30</v>
      </c>
    </row>
    <row r="11" spans="1:3" ht="16.899999999999999" customHeight="1" x14ac:dyDescent="0.25">
      <c r="A11" s="46" t="s">
        <v>31</v>
      </c>
      <c r="B11" s="47" t="s">
        <v>14</v>
      </c>
      <c r="C11" s="48" t="s">
        <v>15</v>
      </c>
    </row>
    <row r="12" spans="1:3" ht="16.899999999999999" customHeight="1" x14ac:dyDescent="0.25">
      <c r="A12" s="46" t="s">
        <v>32</v>
      </c>
      <c r="B12" s="47" t="s">
        <v>11</v>
      </c>
      <c r="C12" s="48" t="s">
        <v>12</v>
      </c>
    </row>
    <row r="13" spans="1:3" ht="16.899999999999999" customHeight="1" x14ac:dyDescent="0.25">
      <c r="A13" s="46" t="s">
        <v>33</v>
      </c>
      <c r="B13" s="47" t="s">
        <v>26</v>
      </c>
      <c r="C13" s="48" t="s">
        <v>27</v>
      </c>
    </row>
    <row r="14" spans="1:3" ht="16.899999999999999" customHeight="1" x14ac:dyDescent="0.25">
      <c r="A14" s="46" t="s">
        <v>34</v>
      </c>
      <c r="B14" s="49" t="s">
        <v>11</v>
      </c>
      <c r="C14" s="48" t="s">
        <v>12</v>
      </c>
    </row>
    <row r="15" spans="1:3" ht="16.899999999999999" customHeight="1" x14ac:dyDescent="0.25">
      <c r="A15" s="46" t="s">
        <v>35</v>
      </c>
      <c r="B15" s="49" t="s">
        <v>11</v>
      </c>
      <c r="C15" s="48" t="s">
        <v>12</v>
      </c>
    </row>
    <row r="16" spans="1:3" ht="16.899999999999999" customHeight="1" x14ac:dyDescent="0.25">
      <c r="A16" s="46" t="s">
        <v>36</v>
      </c>
      <c r="B16" s="47" t="s">
        <v>26</v>
      </c>
      <c r="C16" s="48" t="s">
        <v>27</v>
      </c>
    </row>
    <row r="17" spans="1:3" ht="16.899999999999999" customHeight="1" x14ac:dyDescent="0.25">
      <c r="A17" s="46" t="s">
        <v>37</v>
      </c>
      <c r="B17" s="47" t="s">
        <v>38</v>
      </c>
      <c r="C17" s="48" t="s">
        <v>39</v>
      </c>
    </row>
    <row r="18" spans="1:3" ht="16.899999999999999" customHeight="1" x14ac:dyDescent="0.25">
      <c r="A18" s="46" t="s">
        <v>40</v>
      </c>
      <c r="B18" s="47" t="s">
        <v>26</v>
      </c>
      <c r="C18" s="48" t="s">
        <v>27</v>
      </c>
    </row>
    <row r="19" spans="1:3" ht="16.899999999999999" customHeight="1" x14ac:dyDescent="0.25">
      <c r="A19" s="46" t="s">
        <v>41</v>
      </c>
      <c r="B19" s="47" t="s">
        <v>42</v>
      </c>
      <c r="C19" s="48" t="s">
        <v>43</v>
      </c>
    </row>
    <row r="20" spans="1:3" ht="16.899999999999999" customHeight="1" x14ac:dyDescent="0.25">
      <c r="A20" s="46" t="s">
        <v>44</v>
      </c>
      <c r="B20" s="47" t="s">
        <v>17</v>
      </c>
      <c r="C20" s="48" t="s">
        <v>18</v>
      </c>
    </row>
    <row r="21" spans="1:3" ht="16.899999999999999" customHeight="1" x14ac:dyDescent="0.25">
      <c r="A21" s="46" t="s">
        <v>45</v>
      </c>
      <c r="B21" s="47" t="s">
        <v>17</v>
      </c>
      <c r="C21" s="48" t="s">
        <v>18</v>
      </c>
    </row>
    <row r="22" spans="1:3" ht="16.899999999999999" customHeight="1" x14ac:dyDescent="0.25">
      <c r="A22" s="46" t="s">
        <v>46</v>
      </c>
      <c r="B22" s="47" t="s">
        <v>29</v>
      </c>
      <c r="C22" s="48" t="s">
        <v>30</v>
      </c>
    </row>
    <row r="23" spans="1:3" ht="16.899999999999999" customHeight="1" x14ac:dyDescent="0.25">
      <c r="A23" s="46" t="s">
        <v>47</v>
      </c>
      <c r="B23" s="47" t="s">
        <v>26</v>
      </c>
      <c r="C23" s="48" t="s">
        <v>27</v>
      </c>
    </row>
    <row r="24" spans="1:3" ht="16.899999999999999" customHeight="1" x14ac:dyDescent="0.25">
      <c r="A24" s="46" t="s">
        <v>48</v>
      </c>
      <c r="B24" s="47" t="s">
        <v>17</v>
      </c>
      <c r="C24" s="48" t="s">
        <v>18</v>
      </c>
    </row>
  </sheetData>
  <mergeCells count="1">
    <mergeCell ref="A2:C2"/>
  </mergeCells>
  <hyperlinks>
    <hyperlink ref="C22" r:id="rId1" xr:uid="{00000000-0004-0000-0800-000000000000}"/>
    <hyperlink ref="C10" r:id="rId2" xr:uid="{00000000-0004-0000-0800-000001000000}"/>
    <hyperlink ref="C7" r:id="rId3" xr:uid="{00000000-0004-0000-0800-000002000000}"/>
    <hyperlink ref="C16" r:id="rId4" xr:uid="{00000000-0004-0000-0800-000003000000}"/>
    <hyperlink ref="C8:C11" r:id="rId5" display="fabio.muscas@crea.gov.it" xr:uid="{00000000-0004-0000-0800-000004000000}"/>
    <hyperlink ref="C21" r:id="rId6" xr:uid="{00000000-0004-0000-0800-000005000000}"/>
    <hyperlink ref="C13:C15" r:id="rId7" display="filippo.chiozzotto@crea.gov.it" xr:uid="{00000000-0004-0000-0800-000006000000}"/>
    <hyperlink ref="C4" r:id="rId8" xr:uid="{00000000-0004-0000-0800-000007000000}"/>
    <hyperlink ref="C17:C19" r:id="rId9" display="giorgia.matteucci@crea.gov.it" xr:uid="{00000000-0004-0000-0800-000008000000}"/>
    <hyperlink ref="C17" r:id="rId10" xr:uid="{00000000-0004-0000-0800-000009000000}"/>
    <hyperlink ref="C19" r:id="rId11" xr:uid="{00000000-0004-0000-0800-00000A000000}"/>
    <hyperlink ref="C5" r:id="rId12" xr:uid="{00000000-0004-0000-0800-00000B000000}"/>
    <hyperlink ref="C11" r:id="rId13" xr:uid="{00000000-0004-0000-0800-00000C000000}"/>
    <hyperlink ref="C8" r:id="rId14" xr:uid="{00000000-0004-0000-0800-00000D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091ccaa-d106-4ca1-9792-18844b8849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F8EE6BEC079E46B1904F7AB45EE166" ma:contentTypeVersion="18" ma:contentTypeDescription="Creare un nuovo documento." ma:contentTypeScope="" ma:versionID="9cf763d278395bf133dc2bc2bd2ebef8">
  <xsd:schema xmlns:xsd="http://www.w3.org/2001/XMLSchema" xmlns:xs="http://www.w3.org/2001/XMLSchema" xmlns:p="http://schemas.microsoft.com/office/2006/metadata/properties" xmlns:ns3="fb2f568c-570a-4076-a8fc-7837a6402917" xmlns:ns4="5091ccaa-d106-4ca1-9792-18844b8849af" targetNamespace="http://schemas.microsoft.com/office/2006/metadata/properties" ma:root="true" ma:fieldsID="31fe54fe0040aae22fe1bc5cb80ebda9" ns3:_="" ns4:_="">
    <xsd:import namespace="fb2f568c-570a-4076-a8fc-7837a6402917"/>
    <xsd:import namespace="5091ccaa-d106-4ca1-9792-18844b8849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f568c-570a-4076-a8fc-7837a640291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1ccaa-d106-4ca1-9792-18844b884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03ACC-4445-4BB6-918E-A6182947A1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746C93-36CC-4F3F-A702-5913F652420A}">
  <ds:schemaRefs>
    <ds:schemaRef ds:uri="http://purl.org/dc/terms/"/>
    <ds:schemaRef ds:uri="http://schemas.openxmlformats.org/package/2006/metadata/core-properties"/>
    <ds:schemaRef ds:uri="http://purl.org/dc/dcmitype/"/>
    <ds:schemaRef ds:uri="fb2f568c-570a-4076-a8fc-7837a640291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091ccaa-d106-4ca1-9792-18844b8849a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0EC0CFA-462F-470C-B2A9-878444307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2f568c-570a-4076-a8fc-7837a6402917"/>
    <ds:schemaRef ds:uri="5091ccaa-d106-4ca1-9792-18844b884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</vt:i4>
      </vt:variant>
    </vt:vector>
  </HeadingPairs>
  <TitlesOfParts>
    <vt:vector size="12" baseType="lpstr">
      <vt:lpstr>Manuale Compilazione</vt:lpstr>
      <vt:lpstr>Definizioni</vt:lpstr>
      <vt:lpstr>A) Piano Finanziario</vt:lpstr>
      <vt:lpstr>Riepilogo Risorse GAL</vt:lpstr>
      <vt:lpstr>B) Indicatori Output</vt:lpstr>
      <vt:lpstr>C) Indicatori R</vt:lpstr>
      <vt:lpstr>Riepilogo R per SSL</vt:lpstr>
      <vt:lpstr>D) Indicatori per Strategia</vt:lpstr>
      <vt:lpstr>Contatti ReteLeader</vt:lpstr>
      <vt:lpstr>Elenco dati</vt:lpstr>
      <vt:lpstr>RIEPILOGO R PER SSL (2)</vt:lpstr>
      <vt:lpstr>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Fabio Muscas (CREA-PB)</dc:creator>
  <cp:keywords/>
  <dc:description/>
  <cp:lastModifiedBy>GAL TERNANO</cp:lastModifiedBy>
  <cp:revision/>
  <dcterms:created xsi:type="dcterms:W3CDTF">2024-01-24T10:20:12Z</dcterms:created>
  <dcterms:modified xsi:type="dcterms:W3CDTF">2026-03-11T07:01:08Z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0x01010056F8EE6BEC079E46B1904F7AB45EE166</vt:lpwstr>
  </property>
</Properties>
</file>